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0B322E98-EABC-6242-89F8-C3EFE8046935}" xr6:coauthVersionLast="36" xr6:coauthVersionMax="36" xr10:uidLastSave="{00000000-0000-0000-0000-000000000000}"/>
  <bookViews>
    <workbookView xWindow="300" yWindow="620" windowWidth="37940" windowHeight="20940" xr2:uid="{1AAE44FF-5CA8-1D48-818F-587D2C148C49}"/>
  </bookViews>
  <sheets>
    <sheet name="Skiss experimentutformning v1" sheetId="4" r:id="rId1"/>
    <sheet name="Skiss experimentutformning v2" sheetId="1" r:id="rId2"/>
    <sheet name="Lådagram och test av förutsättn" sheetId="2" r:id="rId3"/>
    <sheet name="Anova, mult jfr och slutsatser" sheetId="3" r:id="rId4"/>
  </sheets>
  <definedNames>
    <definedName name="OLE_LINK129" localSheetId="1">'Skiss experimentutformning v2'!$B$45</definedName>
    <definedName name="OLE_LINK145" localSheetId="1">'Skiss experimentutformning v2'!$B$50</definedName>
    <definedName name="OLE_LINK370" localSheetId="1">'Skiss experimentutformning v2'!$B$48</definedName>
    <definedName name="OLE_LINK479" localSheetId="1">'Skiss experimentutformning v2'!$B$50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3" i="3" l="1"/>
  <c r="P34" i="3" l="1"/>
  <c r="P33" i="3"/>
  <c r="L64" i="3"/>
  <c r="N34" i="3" l="1"/>
  <c r="R27" i="3"/>
  <c r="O33" i="3" l="1"/>
  <c r="O34" i="3" l="1"/>
  <c r="S27" i="3"/>
  <c r="Q27" i="3"/>
  <c r="I69" i="3" l="1"/>
  <c r="H69" i="3"/>
  <c r="J69" i="3" s="1"/>
  <c r="E70" i="2"/>
  <c r="K65" i="3" l="1"/>
  <c r="L65" i="3" s="1"/>
  <c r="K64" i="3"/>
</calcChain>
</file>

<file path=xl/sharedStrings.xml><?xml version="1.0" encoding="utf-8"?>
<sst xmlns="http://schemas.openxmlformats.org/spreadsheetml/2006/main" count="342" uniqueCount="176">
  <si>
    <t>Lådagram och test av förutsättning</t>
  </si>
  <si>
    <t>BA-beh</t>
  </si>
  <si>
    <t>BA-oes</t>
  </si>
  <si>
    <t>EF-oes</t>
  </si>
  <si>
    <t>OK-oes</t>
  </si>
  <si>
    <t>BA-wcg</t>
  </si>
  <si>
    <t>EF-wcg</t>
  </si>
  <si>
    <t>OK-wcg</t>
  </si>
  <si>
    <t>BA-ghr</t>
  </si>
  <si>
    <t>EF-ghr</t>
  </si>
  <si>
    <t>OK-ghr</t>
  </si>
  <si>
    <t>BA-cfq</t>
  </si>
  <si>
    <t>EF-cfq</t>
  </si>
  <si>
    <t>OK-cfq</t>
  </si>
  <si>
    <t>BA-mdf</t>
  </si>
  <si>
    <t>EF-mdf</t>
  </si>
  <si>
    <t>OK-mdf</t>
  </si>
  <si>
    <t>Box plot statistics</t>
  </si>
  <si>
    <t>BA.beh </t>
  </si>
  <si>
    <t>BA.oes </t>
  </si>
  <si>
    <t>EF.oes </t>
  </si>
  <si>
    <t>OK.oes </t>
  </si>
  <si>
    <t>BA.wcg </t>
  </si>
  <si>
    <t>EF.wcg </t>
  </si>
  <si>
    <t>OK.wcg </t>
  </si>
  <si>
    <t>BA.ghr </t>
  </si>
  <si>
    <t>EF.ghr </t>
  </si>
  <si>
    <t>OK.ghr </t>
  </si>
  <si>
    <t>BA.cfq </t>
  </si>
  <si>
    <t>EF.cfq </t>
  </si>
  <si>
    <t>OK.cfq </t>
  </si>
  <si>
    <t>BA.mdf </t>
  </si>
  <si>
    <t>EF.mdf </t>
  </si>
  <si>
    <t>OK.mdf </t>
  </si>
  <si>
    <t>Upper whisker </t>
  </si>
  <si>
    <t>17.00 </t>
  </si>
  <si>
    <t>13.00 </t>
  </si>
  <si>
    <t>8.00 </t>
  </si>
  <si>
    <t>18.00 </t>
  </si>
  <si>
    <t>16.00 </t>
  </si>
  <si>
    <t>7.00 </t>
  </si>
  <si>
    <t>28.00 </t>
  </si>
  <si>
    <t>12.00 </t>
  </si>
  <si>
    <t>20.00 </t>
  </si>
  <si>
    <t>10.00 </t>
  </si>
  <si>
    <t>22.00 </t>
  </si>
  <si>
    <t>15.00 </t>
  </si>
  <si>
    <t>26.00 </t>
  </si>
  <si>
    <t>11.00 </t>
  </si>
  <si>
    <t>3rd quartile </t>
  </si>
  <si>
    <t>12.50 </t>
  </si>
  <si>
    <t>7.50 </t>
  </si>
  <si>
    <t>17.50 </t>
  </si>
  <si>
    <t>14.00 </t>
  </si>
  <si>
    <t>19.50 </t>
  </si>
  <si>
    <t>13.50 </t>
  </si>
  <si>
    <t>9.50 </t>
  </si>
  <si>
    <t>21.50 </t>
  </si>
  <si>
    <t>14.50 </t>
  </si>
  <si>
    <t>11.50 </t>
  </si>
  <si>
    <t>23.50 </t>
  </si>
  <si>
    <t>Median </t>
  </si>
  <si>
    <t>10.50 </t>
  </si>
  <si>
    <t>6.50 </t>
  </si>
  <si>
    <t>16.50 </t>
  </si>
  <si>
    <t>6.00 </t>
  </si>
  <si>
    <t>21.00 </t>
  </si>
  <si>
    <t>18.50 </t>
  </si>
  <si>
    <t>9.00 </t>
  </si>
  <si>
    <t>8.50 </t>
  </si>
  <si>
    <t>19.00 </t>
  </si>
  <si>
    <t>1st quartile </t>
  </si>
  <si>
    <t>5.50 </t>
  </si>
  <si>
    <t>15.50 </t>
  </si>
  <si>
    <t>3.50 </t>
  </si>
  <si>
    <t>4.50 </t>
  </si>
  <si>
    <t>4.00 </t>
  </si>
  <si>
    <t>Lower whisker </t>
  </si>
  <si>
    <t>2.00 </t>
  </si>
  <si>
    <t>5.00 </t>
  </si>
  <si>
    <t>1.00 </t>
  </si>
  <si>
    <t>3.00 </t>
  </si>
  <si>
    <t>Nr. of data points </t>
  </si>
  <si>
    <t>Mean </t>
  </si>
  <si>
    <t>15.25 </t>
  </si>
  <si>
    <t>12.25 </t>
  </si>
  <si>
    <t>5.25 </t>
  </si>
  <si>
    <t>11.25 </t>
  </si>
  <si>
    <t>18.75 </t>
  </si>
  <si>
    <t>6.75 </t>
  </si>
  <si>
    <t>Medelvärde</t>
  </si>
  <si>
    <t>Standardfel</t>
  </si>
  <si>
    <t>Medianvärde</t>
  </si>
  <si>
    <t>Typvärde</t>
  </si>
  <si>
    <t>Standardavvikelse</t>
  </si>
  <si>
    <t>Varians</t>
  </si>
  <si>
    <t>Toppighet</t>
  </si>
  <si>
    <t>Snedhet</t>
  </si>
  <si>
    <t>Variationsvidd</t>
  </si>
  <si>
    <t>Minimum</t>
  </si>
  <si>
    <t>Maximum</t>
  </si>
  <si>
    <t>Summa</t>
  </si>
  <si>
    <t>Antal</t>
  </si>
  <si>
    <t>Konfidensnivå(95,0%)</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</si>
  <si>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</si>
  <si>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</si>
  <si>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</si>
  <si>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</si>
  <si>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</si>
  <si>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</si>
  <si>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</si>
  <si>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konkurrens</t>
  </si>
  <si>
    <t>plats</t>
  </si>
  <si>
    <t>BA</t>
  </si>
  <si>
    <t>EF</t>
  </si>
  <si>
    <t>OK</t>
  </si>
  <si>
    <r>
      <t>Se webbsidan</t>
    </r>
    <r>
      <rPr>
        <i/>
        <sz val="12"/>
        <color theme="1"/>
        <rFont val="Calibri"/>
        <family val="2"/>
        <scheme val="minor"/>
      </rPr>
      <t xml:space="preserve"> Procedur för 2-faktors ANOVA i Excel</t>
    </r>
    <r>
      <rPr>
        <sz val="12"/>
        <color theme="1"/>
        <rFont val="Calibri"/>
        <family val="2"/>
        <scheme val="minor"/>
      </rPr>
      <t xml:space="preserve"> i undervisningsmaterialet</t>
    </r>
  </si>
  <si>
    <t>beh</t>
  </si>
  <si>
    <t>oes</t>
  </si>
  <si>
    <t>wcg</t>
  </si>
  <si>
    <t>ghr</t>
  </si>
  <si>
    <t>cfq</t>
  </si>
  <si>
    <t>mdf</t>
  </si>
  <si>
    <t>Anova: Två faktorer med reproducering</t>
  </si>
  <si>
    <t>SAMMANFATTNING</t>
  </si>
  <si>
    <t>Totalt</t>
  </si>
  <si>
    <t>ANOVA</t>
  </si>
  <si>
    <t>Variationsursprung</t>
  </si>
  <si>
    <t>KvS</t>
  </si>
  <si>
    <t>fg</t>
  </si>
  <si>
    <t>MKv</t>
  </si>
  <si>
    <t>F</t>
  </si>
  <si>
    <t>p-värde</t>
  </si>
  <si>
    <t>F-krit</t>
  </si>
  <si>
    <t>Sampel</t>
  </si>
  <si>
    <t>Kolumner</t>
  </si>
  <si>
    <t>Interaktion</t>
  </si>
  <si>
    <t>Inom</t>
  </si>
  <si>
    <t>Source of Variation</t>
  </si>
  <si>
    <t>SS</t>
  </si>
  <si>
    <t>df</t>
  </si>
  <si>
    <t>MS</t>
  </si>
  <si>
    <t>P-value</t>
  </si>
  <si>
    <t>Interaction</t>
  </si>
  <si>
    <t>Within</t>
  </si>
  <si>
    <t>Sammanslagen</t>
  </si>
  <si>
    <t>BA </t>
  </si>
  <si>
    <t>EF </t>
  </si>
  <si>
    <t>OK </t>
  </si>
  <si>
    <t>20.50 </t>
  </si>
  <si>
    <t>24.00 </t>
  </si>
  <si>
    <t>18.08 </t>
  </si>
  <si>
    <t>9.79 </t>
  </si>
  <si>
    <t>8.12 </t>
  </si>
  <si>
    <r>
      <rPr>
        <i/>
        <sz val="14"/>
        <color theme="1"/>
        <rFont val="Calibri"/>
        <family val="2"/>
        <scheme val="minor"/>
      </rPr>
      <t>a</t>
    </r>
    <r>
      <rPr>
        <sz val="14"/>
        <color theme="1"/>
        <rFont val="Calibri"/>
        <family val="2"/>
        <scheme val="minor"/>
      </rPr>
      <t xml:space="preserve"> = 3, </t>
    </r>
    <r>
      <rPr>
        <i/>
        <sz val="14"/>
        <color theme="1"/>
        <rFont val="Calibri"/>
        <family val="2"/>
        <scheme val="minor"/>
      </rPr>
      <t>b</t>
    </r>
    <r>
      <rPr>
        <sz val="14"/>
        <color theme="1"/>
        <rFont val="Calibri"/>
        <family val="2"/>
        <scheme val="minor"/>
      </rPr>
      <t xml:space="preserve"> = 6 och </t>
    </r>
    <r>
      <rPr>
        <i/>
        <sz val="14"/>
        <color theme="1"/>
        <rFont val="Calibri"/>
        <family val="2"/>
        <scheme val="minor"/>
      </rPr>
      <t>n</t>
    </r>
    <r>
      <rPr>
        <sz val="14"/>
        <color theme="1"/>
        <rFont val="Calibri"/>
        <family val="2"/>
        <scheme val="minor"/>
      </rPr>
      <t xml:space="preserve"> = 4.</t>
    </r>
  </si>
  <si>
    <r>
      <t xml:space="preserve">De streckade markeringarna indikerar de sex platserna i den slumpmässiga faktorn </t>
    </r>
    <r>
      <rPr>
        <i/>
        <sz val="14"/>
        <color theme="1"/>
        <rFont val="Calibri"/>
        <family val="2"/>
        <scheme val="minor"/>
      </rPr>
      <t>plats</t>
    </r>
    <r>
      <rPr>
        <sz val="14"/>
        <color theme="1"/>
        <rFont val="Calibri"/>
        <family val="2"/>
        <scheme val="minor"/>
      </rPr>
      <t>. De har fått godtyckliga namn bestående av tre bokstäver.</t>
    </r>
  </si>
  <si>
    <r>
      <t>Mätvariabel (responsvariabel) är täthet av art A (antal per 100 m</t>
    </r>
    <r>
      <rPr>
        <vertAlign val="superscript"/>
        <sz val="14"/>
        <color theme="1"/>
        <rFont val="Calibri"/>
        <family val="2"/>
        <scheme val="minor"/>
      </rPr>
      <t>2</t>
    </r>
    <r>
      <rPr>
        <sz val="14"/>
        <color theme="1"/>
        <rFont val="Calibri"/>
        <family val="2"/>
        <scheme val="minor"/>
      </rPr>
      <t>). Den mäts i fyra unika och oberoende mindre områden inom plats och behandling.</t>
    </r>
  </si>
  <si>
    <t>Skiss över experimentutformningen. Variant 2.</t>
  </si>
  <si>
    <t>Skiss över experimentutformningen. Variant 1.</t>
  </si>
  <si>
    <r>
      <t xml:space="preserve">Den linjära modellen är </t>
    </r>
    <r>
      <rPr>
        <i/>
        <sz val="14"/>
        <color theme="1"/>
        <rFont val="Calibri"/>
        <family val="2"/>
        <scheme val="minor"/>
      </rPr>
      <t>X</t>
    </r>
    <r>
      <rPr>
        <i/>
        <vertAlign val="subscript"/>
        <sz val="14"/>
        <color theme="1"/>
        <rFont val="Calibri"/>
        <family val="2"/>
        <scheme val="minor"/>
      </rPr>
      <t>ijk</t>
    </r>
    <r>
      <rPr>
        <sz val="14"/>
        <color theme="1"/>
        <rFont val="Calibri"/>
        <family val="2"/>
        <scheme val="minor"/>
      </rPr>
      <t xml:space="preserve"> = </t>
    </r>
    <r>
      <rPr>
        <i/>
        <sz val="14"/>
        <color theme="1"/>
        <rFont val="Calibri"/>
        <family val="2"/>
        <scheme val="minor"/>
      </rPr>
      <t>µ</t>
    </r>
    <r>
      <rPr>
        <sz val="14"/>
        <color theme="1"/>
        <rFont val="Calibri"/>
        <family val="2"/>
        <scheme val="minor"/>
      </rPr>
      <t xml:space="preserve"> + konkurrens</t>
    </r>
    <r>
      <rPr>
        <i/>
        <vertAlign val="subscript"/>
        <sz val="14"/>
        <color theme="1"/>
        <rFont val="Calibri"/>
        <family val="2"/>
        <scheme val="minor"/>
      </rPr>
      <t>i</t>
    </r>
    <r>
      <rPr>
        <sz val="14"/>
        <color theme="1"/>
        <rFont val="Calibri"/>
        <family val="2"/>
        <scheme val="minor"/>
      </rPr>
      <t xml:space="preserve"> + plats</t>
    </r>
    <r>
      <rPr>
        <vertAlign val="subscript"/>
        <sz val="14"/>
        <color theme="1"/>
        <rFont val="Calibri"/>
        <family val="2"/>
        <scheme val="minor"/>
      </rPr>
      <t>j</t>
    </r>
    <r>
      <rPr>
        <sz val="14"/>
        <color theme="1"/>
        <rFont val="Calibri"/>
        <family val="2"/>
        <scheme val="minor"/>
      </rPr>
      <t xml:space="preserve"> + (konkurrens x plats)</t>
    </r>
    <r>
      <rPr>
        <i/>
        <vertAlign val="subscript"/>
        <sz val="14"/>
        <color theme="1"/>
        <rFont val="Calibri"/>
        <family val="2"/>
        <scheme val="minor"/>
      </rPr>
      <t>ij</t>
    </r>
    <r>
      <rPr>
        <sz val="14"/>
        <color theme="1"/>
        <rFont val="Calibri"/>
        <family val="2"/>
        <scheme val="minor"/>
      </rPr>
      <t xml:space="preserve"> + </t>
    </r>
    <r>
      <rPr>
        <i/>
        <sz val="14"/>
        <color theme="1"/>
        <rFont val="Calibri"/>
        <family val="2"/>
        <scheme val="minor"/>
      </rPr>
      <t>e</t>
    </r>
    <r>
      <rPr>
        <i/>
        <vertAlign val="subscript"/>
        <sz val="14"/>
        <color theme="1"/>
        <rFont val="Calibri"/>
        <family val="2"/>
        <scheme val="minor"/>
      </rPr>
      <t>k(ij)</t>
    </r>
    <r>
      <rPr>
        <sz val="14"/>
        <color theme="1"/>
        <rFont val="Calibri"/>
        <family val="2"/>
        <scheme val="minor"/>
      </rPr>
      <t xml:space="preserve"> (formel 10.7 på sidan 306). Jämför med tabell 10.2 på sidan 301 och sektion 10.12 på sidan 342.</t>
    </r>
  </si>
  <si>
    <t>Experimentet kan illustreras på olika sätt. Här är ett sätt att illustrera och i nästa blad är ett annat sätt att illustrera samma experiment.</t>
  </si>
  <si>
    <t>Den grå ytan representerar alla de ställen där art A finns tillsammans med art B.</t>
  </si>
  <si>
    <t>EF-beh</t>
  </si>
  <si>
    <t>OK-beh</t>
  </si>
  <si>
    <t>EF.beh </t>
  </si>
  <si>
    <t>OK.beh </t>
  </si>
  <si>
    <r>
      <rPr>
        <i/>
        <sz val="12"/>
        <color theme="1"/>
        <rFont val="Calibri"/>
        <family val="2"/>
        <scheme val="minor"/>
      </rPr>
      <t>L</t>
    </r>
    <r>
      <rPr>
        <sz val="9"/>
        <color theme="1"/>
        <rFont val="Calibri (Brödtext)_x0000_"/>
      </rPr>
      <t>1</t>
    </r>
  </si>
  <si>
    <t>a</t>
  </si>
  <si>
    <t>n</t>
  </si>
  <si>
    <r>
      <rPr>
        <i/>
        <sz val="12"/>
        <color theme="1"/>
        <rFont val="Calibri"/>
        <family val="2"/>
        <scheme val="minor"/>
      </rPr>
      <t>L</t>
    </r>
    <r>
      <rPr>
        <sz val="9"/>
        <color theme="1"/>
        <rFont val="Calibri (Brödtext)_x0000_"/>
      </rPr>
      <t>2</t>
    </r>
  </si>
  <si>
    <t>F-kvot</t>
  </si>
  <si>
    <t>Bo Johannesson i december 2019</t>
  </si>
  <si>
    <t>b</t>
  </si>
  <si>
    <r>
      <t xml:space="preserve"> </t>
    </r>
    <r>
      <rPr>
        <i/>
        <sz val="14"/>
        <color theme="1"/>
        <rFont val="Calibri"/>
        <family val="2"/>
        <scheme val="minor"/>
      </rPr>
      <t>Konkurrens</t>
    </r>
    <r>
      <rPr>
        <sz val="14"/>
        <color theme="1"/>
        <rFont val="Calibri"/>
        <family val="2"/>
        <scheme val="minor"/>
      </rPr>
      <t xml:space="preserve"> är den andra faktorn och den är fixerad. </t>
    </r>
    <r>
      <rPr>
        <i/>
        <sz val="14"/>
        <color theme="1"/>
        <rFont val="Calibri"/>
        <family val="2"/>
        <scheme val="minor"/>
      </rPr>
      <t>Ba</t>
    </r>
    <r>
      <rPr>
        <sz val="14"/>
        <color theme="1"/>
        <rFont val="Calibri"/>
        <family val="2"/>
        <scheme val="minor"/>
      </rPr>
      <t xml:space="preserve"> indikerar var art B avlägsnas. </t>
    </r>
    <r>
      <rPr>
        <i/>
        <sz val="14"/>
        <color theme="1"/>
        <rFont val="Calibri"/>
        <family val="2"/>
        <scheme val="minor"/>
      </rPr>
      <t xml:space="preserve">EF </t>
    </r>
    <r>
      <rPr>
        <sz val="14"/>
        <color theme="1"/>
        <rFont val="Calibri"/>
        <family val="2"/>
        <scheme val="minor"/>
      </rPr>
      <t xml:space="preserve">indikerar var ej fungerande fällor används. </t>
    </r>
    <r>
      <rPr>
        <i/>
        <sz val="14"/>
        <color theme="1"/>
        <rFont val="Calibri"/>
        <family val="2"/>
        <scheme val="minor"/>
      </rPr>
      <t>OK</t>
    </r>
    <r>
      <rPr>
        <sz val="14"/>
        <color theme="1"/>
        <rFont val="Calibri"/>
        <family val="2"/>
        <scheme val="minor"/>
      </rPr>
      <t xml:space="preserve"> indikerar orörda kontroller. Skissen är inte skalenlig.</t>
    </r>
  </si>
  <si>
    <r>
      <t xml:space="preserve">Variansanalys, </t>
    </r>
    <r>
      <rPr>
        <b/>
        <i/>
        <sz val="14"/>
        <color theme="1"/>
        <rFont val="Calibri"/>
        <family val="2"/>
        <scheme val="minor"/>
      </rPr>
      <t>a priori</t>
    </r>
    <r>
      <rPr>
        <b/>
        <sz val="14"/>
        <color theme="1"/>
        <rFont val="Calibri"/>
        <family val="2"/>
        <scheme val="minor"/>
      </rPr>
      <t xml:space="preserve"> test och slutsatser</t>
    </r>
  </si>
  <si>
    <t>1. Exempel på sidan 296 om konkurrens på flera platser mellan två djurarter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</si>
</sst>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
    <numFmt numFmtId="166" formatCode="0.0"/>
  </numFmts>
  <fonts count="25">
    <font>
      <sz val="12"/>
      <color theme="1"/>
      <name val="Calibri"/>
      <family val="2"/>
      <scheme val="minor"/>
    </font>
    <font>
      <b/>
      <sz val="12"/>
      <color theme="1"/>
      <name val="Calibri"/>
      <family val="2"/>
      <scheme val="minor"/>
    </font>
    <font>
      <i/>
      <sz val="12"/>
      <color theme="1"/>
      <name val="Calibri"/>
      <family val="2"/>
      <scheme val="minor"/>
    </font>
    <font>
      <b/>
      <sz val="14"/>
      <color theme="1"/>
      <name val="Calibri"/>
      <family val="2"/>
      <scheme val="minor"/>
    </font>
    <font>
      <sz val="12"/>
      <color rgb="FF000000"/>
      <name val="Calibri"/>
      <family val="2"/>
      <scheme val="minor"/>
    </font>
    <font>
      <sz val="18"/>
      <color rgb="FF333333"/>
      <name val="Helvetica Neue"/>
      <family val="2"/>
    </font>
    <font>
      <b/>
      <sz val="12"/>
      <color theme="1"/>
      <name val="Helvetica Neue"/>
      <family val="2"/>
    </font>
    <font>
      <sz val="12"/>
      <color theme="1"/>
      <name val="Courier New"/>
      <family val="1"/>
    </font>
    <font>
      <i/>
      <sz val="13"/>
      <color theme="1"/>
      <name val="Calibri"/>
      <family val="2"/>
      <scheme val="minor"/>
    </font>
    <font>
      <i/>
      <sz val="9"/>
      <name val="Geneva"/>
      <family val="2"/>
    </font>
    <font>
      <sz val="9"/>
      <name val="Geneva"/>
      <family val="2"/>
    </font>
    <font>
      <i/>
      <sz val="11"/>
      <color theme="1"/>
      <name val="Calibri"/>
      <family val="2"/>
      <scheme val="minor"/>
    </font>
    <font>
      <i/>
      <sz val="10"/>
      <name val="Verdana"/>
      <family val="2"/>
    </font>
    <font>
      <sz val="10"/>
      <name val="Verdana"/>
      <family val="2"/>
    </font>
    <font>
      <u/>
      <sz val="12"/>
      <color theme="10"/>
      <name val="Calibri"/>
      <family val="2"/>
      <scheme val="minor"/>
    </font>
    <font>
      <b/>
      <sz val="10"/>
      <color theme="1"/>
      <name val="Calibri"/>
      <family val="2"/>
      <scheme val="minor"/>
    </font>
    <font>
      <sz val="14"/>
      <color theme="1"/>
      <name val="Calibri"/>
      <family val="2"/>
      <scheme val="minor"/>
    </font>
    <font>
      <i/>
      <sz val="14"/>
      <color theme="1"/>
      <name val="Calibri"/>
      <family val="2"/>
      <scheme val="minor"/>
    </font>
    <font>
      <vertAlign val="superscript"/>
      <sz val="14"/>
      <color theme="1"/>
      <name val="Calibri"/>
      <family val="2"/>
      <scheme val="minor"/>
    </font>
    <font>
      <i/>
      <vertAlign val="subscript"/>
      <sz val="14"/>
      <color theme="1"/>
      <name val="Calibri"/>
      <family val="2"/>
      <scheme val="minor"/>
    </font>
    <font>
      <vertAlign val="subscript"/>
      <sz val="14"/>
      <color theme="1"/>
      <name val="Calibri"/>
      <family val="2"/>
      <scheme val="minor"/>
    </font>
    <font>
      <sz val="9"/>
      <color theme="1"/>
      <name val="Calibri (Brödtext)_x0000_"/>
    </font>
    <font>
      <b/>
      <i/>
      <sz val="14"/>
      <color theme="1"/>
      <name val="Calibri"/>
      <family val="2"/>
      <scheme val="minor"/>
    </font>
    <font>
      <sz val="18"/>
      <color theme="3"/>
      <name val="Calibri Light"/>
      <family val="2"/>
      <scheme val="major"/>
    </font>
    <font>
      <b/>
      <sz val="18"/>
      <color theme="1"/>
      <name val="Calibri Light"/>
      <family val="2"/>
      <scheme val="major"/>
    </font>
  </fonts>
  <fills count="25">
    <fill>
      <patternFill patternType="none"/>
    </fill>
    <fill>
      <patternFill patternType="gray125"/>
    </fill>
    <fill>
      <patternFill patternType="solid">
        <fgColor theme="0"/>
        <bgColor indexed="64"/>
      </patternFill>
    </fill>
    <fill>
      <patternFill patternType="solid">
        <fgColor rgb="FFFBEA84"/>
        <bgColor rgb="FF000000"/>
      </patternFill>
    </fill>
    <fill>
      <patternFill patternType="solid">
        <fgColor rgb="FFF8756D"/>
        <bgColor rgb="FF000000"/>
      </patternFill>
    </fill>
    <fill>
      <patternFill patternType="solid">
        <fgColor rgb="FFFCB379"/>
        <bgColor rgb="FF000000"/>
      </patternFill>
    </fill>
    <fill>
      <patternFill patternType="solid">
        <fgColor rgb="FFCCDD82"/>
        <bgColor rgb="FF000000"/>
      </patternFill>
    </fill>
    <fill>
      <patternFill patternType="solid">
        <fgColor rgb="FFF1E784"/>
        <bgColor rgb="FF000000"/>
      </patternFill>
    </fill>
    <fill>
      <patternFill patternType="solid">
        <fgColor rgb="FFFCBF7B"/>
        <bgColor rgb="FF000000"/>
      </patternFill>
    </fill>
    <fill>
      <patternFill patternType="solid">
        <fgColor rgb="FFFA9A74"/>
        <bgColor rgb="FF000000"/>
      </patternFill>
    </fill>
    <fill>
      <patternFill patternType="solid">
        <fgColor rgb="FFDEE283"/>
        <bgColor rgb="FF000000"/>
      </patternFill>
    </fill>
    <fill>
      <patternFill patternType="solid">
        <fgColor rgb="FFFDCC7E"/>
        <bgColor rgb="FF000000"/>
      </patternFill>
    </fill>
    <fill>
      <patternFill patternType="solid">
        <fgColor rgb="FFFBA676"/>
        <bgColor rgb="FF000000"/>
      </patternFill>
    </fill>
    <fill>
      <patternFill patternType="solid">
        <fgColor rgb="FFFEE482"/>
        <bgColor rgb="FF000000"/>
      </patternFill>
    </fill>
    <fill>
      <patternFill patternType="solid">
        <fgColor rgb="FFC2DA81"/>
        <bgColor rgb="FF000000"/>
      </patternFill>
    </fill>
    <fill>
      <patternFill patternType="solid">
        <fgColor rgb="FFD5DF82"/>
        <bgColor rgb="FF000000"/>
      </patternFill>
    </fill>
    <fill>
      <patternFill patternType="solid">
        <fgColor rgb="FFFED880"/>
        <bgColor rgb="FF000000"/>
      </patternFill>
    </fill>
    <fill>
      <patternFill patternType="solid">
        <fgColor rgb="FF89C97E"/>
        <bgColor rgb="FF000000"/>
      </patternFill>
    </fill>
    <fill>
      <patternFill patternType="solid">
        <fgColor rgb="FFE8E583"/>
        <bgColor rgb="FF000000"/>
      </patternFill>
    </fill>
    <fill>
      <patternFill patternType="solid">
        <fgColor rgb="FF63BE7B"/>
        <bgColor rgb="FF000000"/>
      </patternFill>
    </fill>
    <fill>
      <patternFill patternType="solid">
        <fgColor rgb="FFB9D780"/>
        <bgColor rgb="FF000000"/>
      </patternFill>
    </fill>
    <fill>
      <patternFill patternType="solid">
        <fgColor rgb="FFAFD480"/>
        <bgColor rgb="FF000000"/>
      </patternFill>
    </fill>
    <fill>
      <patternFill patternType="solid">
        <fgColor rgb="FFA6D27F"/>
        <bgColor rgb="FF000000"/>
      </patternFill>
    </fill>
    <fill>
      <patternFill patternType="solid">
        <fgColor rgb="FF9CCF7F"/>
        <bgColor rgb="FF000000"/>
      </patternFill>
    </fill>
    <fill>
      <patternFill patternType="solid">
        <fgColor rgb="FFF8696B"/>
        <bgColor rgb="FF000000"/>
      </patternFill>
    </fill>
  </fills>
  <borders count="33">
    <border>
      <left/>
      <right/>
      <top/>
      <bottom/>
      <diagonal/>
    </border>
    <border>
      <left/>
      <right/>
      <top/>
      <bottom style="medium">
        <color indexed="64"/>
      </bottom>
      <diagonal/>
    </border>
    <border>
      <left/>
      <right/>
      <top style="medium">
        <color indexed="64"/>
      </top>
      <bottom style="thin">
        <color indexed="64"/>
      </bottom>
      <diagonal/>
    </border>
    <border>
      <left style="medium">
        <color rgb="FF869CFF"/>
      </left>
      <right/>
      <top style="medium">
        <color rgb="FF869CFF"/>
      </top>
      <bottom style="medium">
        <color rgb="FF869CFF"/>
      </bottom>
      <diagonal/>
    </border>
    <border>
      <left/>
      <right/>
      <top style="medium">
        <color rgb="FF869CFF"/>
      </top>
      <bottom style="medium">
        <color rgb="FF869CFF"/>
      </bottom>
      <diagonal/>
    </border>
    <border>
      <left style="medium">
        <color rgb="FFFFFB00"/>
      </left>
      <right/>
      <top style="medium">
        <color rgb="FFFFFB00"/>
      </top>
      <bottom style="medium">
        <color rgb="FFFFFB00"/>
      </bottom>
      <diagonal/>
    </border>
    <border>
      <left/>
      <right/>
      <top style="medium">
        <color rgb="FFFFFB00"/>
      </top>
      <bottom style="medium">
        <color rgb="FFFFFB00"/>
      </bottom>
      <diagonal/>
    </border>
    <border>
      <left style="medium">
        <color rgb="FFBD92D5"/>
      </left>
      <right/>
      <top style="medium">
        <color rgb="FFBD92D5"/>
      </top>
      <bottom style="medium">
        <color rgb="FFBD92D5"/>
      </bottom>
      <diagonal/>
    </border>
    <border>
      <left/>
      <right/>
      <top style="medium">
        <color rgb="FFBD92D5"/>
      </top>
      <bottom style="medium">
        <color rgb="FFBD92D5"/>
      </bottom>
      <diagonal/>
    </border>
    <border>
      <left style="medium">
        <color rgb="FF67E2A7"/>
      </left>
      <right/>
      <top style="medium">
        <color rgb="FF67E2A7"/>
      </top>
      <bottom style="medium">
        <color rgb="FF67E2A7"/>
      </bottom>
      <diagonal/>
    </border>
    <border>
      <left/>
      <right/>
      <top style="medium">
        <color rgb="FF67E2A7"/>
      </top>
      <bottom style="medium">
        <color rgb="FF67E2A7"/>
      </bottom>
      <diagonal/>
    </border>
    <border>
      <left style="medium">
        <color rgb="FFE66B62"/>
      </left>
      <right/>
      <top style="medium">
        <color rgb="FFE66B62"/>
      </top>
      <bottom style="medium">
        <color rgb="FFE66B62"/>
      </bottom>
      <diagonal/>
    </border>
    <border>
      <left/>
      <right/>
      <top style="medium">
        <color rgb="FFE66B62"/>
      </top>
      <bottom style="medium">
        <color rgb="FFE66B62"/>
      </bottom>
      <diagonal/>
    </border>
    <border>
      <left style="medium">
        <color rgb="FF011DAA"/>
      </left>
      <right/>
      <top style="medium">
        <color rgb="FF011DAA"/>
      </top>
      <bottom style="medium">
        <color rgb="FF011DAA"/>
      </bottom>
      <diagonal/>
    </border>
    <border>
      <left/>
      <right/>
      <top style="medium">
        <color rgb="FF011DAA"/>
      </top>
      <bottom style="medium">
        <color rgb="FF011DAA"/>
      </bottom>
      <diagonal/>
    </border>
    <border>
      <left/>
      <right style="medium">
        <color rgb="FF011DAA"/>
      </right>
      <top style="medium">
        <color rgb="FF011DAA"/>
      </top>
      <bottom style="medium">
        <color rgb="FF011DAA"/>
      </bottom>
      <diagonal/>
    </border>
    <border>
      <left/>
      <right style="medium">
        <color rgb="FF869CFF"/>
      </right>
      <top/>
      <bottom/>
      <diagonal/>
    </border>
    <border>
      <left/>
      <right/>
      <top/>
      <bottom style="double">
        <color auto="1"/>
      </bottom>
      <diagonal/>
    </border>
    <border>
      <left/>
      <right/>
      <top/>
      <bottom style="medium">
        <color indexed="18"/>
      </bottom>
      <diagonal/>
    </border>
    <border>
      <left style="medium">
        <color theme="1"/>
      </left>
      <right style="medium">
        <color theme="1"/>
      </right>
      <top style="medium">
        <color theme="1"/>
      </top>
      <bottom style="medium">
        <color theme="1"/>
      </bottom>
      <diagonal/>
    </border>
    <border>
      <left/>
      <right/>
      <top/>
      <bottom style="thick">
        <color rgb="FF1171BD"/>
      </bottom>
      <diagonal/>
    </border>
    <border>
      <left/>
      <right/>
      <top style="thick">
        <color rgb="FF1171BD"/>
      </top>
      <bottom style="medium">
        <color indexed="18"/>
      </bottom>
      <diagonal/>
    </border>
    <border>
      <left/>
      <right style="thick">
        <color rgb="FFBDD6EB"/>
      </right>
      <top/>
      <bottom style="thin">
        <color indexed="64"/>
      </bottom>
      <diagonal/>
    </border>
    <border>
      <left style="thick">
        <color rgb="FFBDD6EB"/>
      </left>
      <right/>
      <top style="thick">
        <color rgb="FFBDD6EB"/>
      </top>
      <bottom style="thick">
        <color rgb="FFBDD6EB"/>
      </bottom>
      <diagonal/>
    </border>
    <border>
      <left/>
      <right/>
      <top/>
      <bottom style="thick">
        <color rgb="FFBDD6EB"/>
      </bottom>
      <diagonal/>
    </border>
    <border>
      <left/>
      <right/>
      <top style="thick">
        <color rgb="FFBDD6EB"/>
      </top>
      <bottom style="medium">
        <color indexed="18"/>
      </bottom>
      <diagonal/>
    </border>
    <border>
      <left style="thick">
        <color rgb="FFBDD6EB"/>
      </left>
      <right style="medium">
        <color rgb="FF1FB0EC"/>
      </right>
      <top style="thick">
        <color rgb="FFBDD6EB"/>
      </top>
      <bottom/>
      <diagonal/>
    </border>
    <border>
      <left/>
      <right style="thick">
        <color rgb="FF1171BD"/>
      </right>
      <top style="thick">
        <color rgb="FF1171BD"/>
      </top>
      <bottom style="thick">
        <color rgb="FF1171BD"/>
      </bottom>
      <diagonal/>
    </border>
    <border>
      <left/>
      <right/>
      <top style="thick">
        <color rgb="FF1FB0EC"/>
      </top>
      <bottom/>
      <diagonal/>
    </border>
    <border>
      <left style="thick">
        <color rgb="FFBDD6EB"/>
      </left>
      <right style="thick">
        <color rgb="FF1FB0EC"/>
      </right>
      <top style="thick">
        <color rgb="FF1FB0EC"/>
      </top>
      <bottom/>
      <diagonal/>
    </border>
    <border>
      <left/>
      <right/>
      <top style="thick">
        <color rgb="FF1FB0EC"/>
      </top>
      <bottom style="medium">
        <color indexed="18"/>
      </bottom>
      <diagonal/>
    </border>
    <border>
      <left style="thick">
        <color rgb="FF1FB0EC"/>
      </left>
      <right style="thick">
        <color rgb="FF1171BD"/>
      </right>
      <top style="thick">
        <color rgb="FF1171BD"/>
      </top>
      <bottom style="thick">
        <color rgb="FF1171BD"/>
      </bottom>
      <diagonal/>
    </border>
    <border>
      <left style="medium">
        <color rgb="FF1FB0EC"/>
      </left>
      <right/>
      <top style="thick">
        <color rgb="FF1FB0EC"/>
      </top>
      <bottom/>
      <diagonal/>
    </border>
  </borders>
  <cellStyleXfs count="3">
    <xf numFmtId="0" fontId="0" fillId="0" borderId="0"/>
    <xf numFmtId="0" fontId="14" fillId="0" borderId="0" applyNumberFormat="0" applyFill="0" applyBorder="0" applyAlignment="0" applyProtection="0"/>
    <xf numFmtId="0" fontId="23" fillId="0" borderId="0" applyNumberFormat="0" applyFill="0" applyBorder="0" applyAlignment="0" applyProtection="0"/>
  </cellStyleXfs>
  <cellXfs count="99">
    <xf numFmtId="0" fontId="0" fillId="0" borderId="0" xfId="0"/>
    <xf numFmtId="0" fontId="1" fillId="0" borderId="0" xfId="0" applyFont="1"/>
    <xf numFmtId="0" fontId="3" fillId="0" borderId="0" xfId="0" applyFont="1"/>
    <xf numFmtId="0" fontId="4" fillId="0" borderId="0" xfId="0" applyFont="1" applyFill="1" applyAlignment="1">
      <alignment horizontal="right" vertical="center"/>
    </xf>
    <xf numFmtId="0" fontId="5" fillId="0" borderId="0" xfId="0" applyFont="1"/>
    <xf numFmtId="0" fontId="6" fillId="0" borderId="0" xfId="0" applyFont="1"/>
    <xf numFmtId="0" fontId="7" fillId="0" borderId="0" xfId="0" applyFont="1"/>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4" fillId="2" borderId="10" xfId="0" applyFont="1" applyFill="1" applyBorder="1" applyAlignment="1">
      <alignment horizontal="center"/>
    </xf>
    <xf numFmtId="0" fontId="4" fillId="2" borderId="11" xfId="0" applyFont="1" applyFill="1" applyBorder="1" applyAlignment="1">
      <alignment horizontal="center"/>
    </xf>
    <xf numFmtId="0" fontId="4" fillId="2" borderId="12" xfId="0" applyFont="1" applyFill="1" applyBorder="1" applyAlignment="1">
      <alignment horizontal="center"/>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2" fillId="0" borderId="16" xfId="0" applyFont="1" applyFill="1" applyBorder="1" applyAlignment="1">
      <alignment horizontal="center"/>
    </xf>
    <xf numFmtId="0" fontId="8" fillId="0" borderId="0" xfId="0" applyFont="1"/>
    <xf numFmtId="0" fontId="0" fillId="0" borderId="17" xfId="0" applyBorder="1"/>
    <xf numFmtId="0" fontId="9" fillId="0" borderId="0" xfId="0" applyFont="1"/>
    <xf numFmtId="0" fontId="10" fillId="0" borderId="0" xfId="0" applyFont="1"/>
    <xf numFmtId="0" fontId="10" fillId="0" borderId="0" xfId="0" applyFont="1" applyBorder="1"/>
    <xf numFmtId="0" fontId="10" fillId="0" borderId="17" xfId="0" applyFont="1" applyBorder="1"/>
    <xf numFmtId="164" fontId="0" fillId="0" borderId="17" xfId="0" applyNumberFormat="1" applyBorder="1"/>
    <xf numFmtId="0" fontId="4" fillId="0" borderId="0" xfId="0" applyFont="1"/>
    <xf numFmtId="0" fontId="4" fillId="3" borderId="0" xfId="0" applyFont="1" applyFill="1" applyAlignment="1">
      <alignment horizontal="right" vertical="center"/>
    </xf>
    <xf numFmtId="0" fontId="4" fillId="4" borderId="0" xfId="0" applyFont="1" applyFill="1" applyAlignment="1">
      <alignment horizontal="right" vertical="center"/>
    </xf>
    <xf numFmtId="0" fontId="4" fillId="5" borderId="0" xfId="0" applyFont="1" applyFill="1" applyAlignment="1">
      <alignment horizontal="right" vertical="center"/>
    </xf>
    <xf numFmtId="0" fontId="4" fillId="6" borderId="0" xfId="0" applyFont="1" applyFill="1" applyAlignment="1">
      <alignment horizontal="right" vertical="center"/>
    </xf>
    <xf numFmtId="0" fontId="4" fillId="7" borderId="0" xfId="0" applyFont="1" applyFill="1" applyAlignment="1">
      <alignment horizontal="right" vertical="center"/>
    </xf>
    <xf numFmtId="0" fontId="4" fillId="8" borderId="0" xfId="0" applyFont="1" applyFill="1" applyAlignment="1">
      <alignment horizontal="right" vertical="center"/>
    </xf>
    <xf numFmtId="0" fontId="4" fillId="9" borderId="0" xfId="0" applyFont="1" applyFill="1" applyAlignment="1">
      <alignment horizontal="right" vertical="center"/>
    </xf>
    <xf numFmtId="0" fontId="4" fillId="10" borderId="0" xfId="0" applyFont="1" applyFill="1" applyAlignment="1">
      <alignment horizontal="right" vertical="center"/>
    </xf>
    <xf numFmtId="0" fontId="4" fillId="11" borderId="0" xfId="0" applyFont="1" applyFill="1" applyAlignment="1">
      <alignment horizontal="right" vertical="center"/>
    </xf>
    <xf numFmtId="0" fontId="4" fillId="12" borderId="0" xfId="0" applyFont="1" applyFill="1" applyAlignment="1">
      <alignment horizontal="right" vertical="center"/>
    </xf>
    <xf numFmtId="0" fontId="4" fillId="13" borderId="0" xfId="0" applyFont="1" applyFill="1" applyAlignment="1">
      <alignment horizontal="right" vertical="center"/>
    </xf>
    <xf numFmtId="0" fontId="4" fillId="14" borderId="0" xfId="0" applyFont="1" applyFill="1" applyAlignment="1">
      <alignment horizontal="right" vertical="center"/>
    </xf>
    <xf numFmtId="0" fontId="4" fillId="15" borderId="0" xfId="0" applyFont="1" applyFill="1" applyAlignment="1">
      <alignment horizontal="right" vertical="center"/>
    </xf>
    <xf numFmtId="0" fontId="4" fillId="16" borderId="0" xfId="0" applyFont="1" applyFill="1" applyAlignment="1">
      <alignment horizontal="right" vertical="center"/>
    </xf>
    <xf numFmtId="0" fontId="4" fillId="17" borderId="0" xfId="0" applyFont="1" applyFill="1" applyAlignment="1">
      <alignment horizontal="right" vertical="center"/>
    </xf>
    <xf numFmtId="0" fontId="4" fillId="18" borderId="0" xfId="0" applyFont="1" applyFill="1" applyAlignment="1">
      <alignment horizontal="right" vertical="center"/>
    </xf>
    <xf numFmtId="0" fontId="4" fillId="19" borderId="0" xfId="0" applyFont="1" applyFill="1" applyAlignment="1">
      <alignment horizontal="right" vertical="center"/>
    </xf>
    <xf numFmtId="0" fontId="4" fillId="20" borderId="0" xfId="0" applyFont="1" applyFill="1" applyAlignment="1">
      <alignment horizontal="right" vertical="center"/>
    </xf>
    <xf numFmtId="0" fontId="4" fillId="21" borderId="0" xfId="0" applyFont="1" applyFill="1" applyAlignment="1">
      <alignment horizontal="right" vertical="center"/>
    </xf>
    <xf numFmtId="0" fontId="4" fillId="22" borderId="0" xfId="0" applyFont="1" applyFill="1" applyAlignment="1">
      <alignment horizontal="right" vertical="center"/>
    </xf>
    <xf numFmtId="0" fontId="4" fillId="23" borderId="0" xfId="0" applyFont="1" applyFill="1" applyAlignment="1">
      <alignment horizontal="right" vertical="center"/>
    </xf>
    <xf numFmtId="0" fontId="4" fillId="24" borderId="0" xfId="0" applyFont="1" applyFill="1" applyAlignment="1">
      <alignment horizontal="right" vertical="center"/>
    </xf>
    <xf numFmtId="0" fontId="4" fillId="0" borderId="0" xfId="0" applyFont="1" applyAlignment="1">
      <alignment horizontal="right" vertical="center"/>
    </xf>
    <xf numFmtId="0" fontId="11" fillId="0" borderId="18" xfId="0" applyFont="1" applyFill="1" applyBorder="1" applyAlignment="1">
      <alignment horizontal="right"/>
    </xf>
    <xf numFmtId="0" fontId="12" fillId="0" borderId="2" xfId="0" applyFont="1" applyFill="1" applyBorder="1" applyAlignment="1">
      <alignment horizontal="center"/>
    </xf>
    <xf numFmtId="0" fontId="13" fillId="0" borderId="1" xfId="0" applyFont="1" applyFill="1" applyBorder="1" applyAlignment="1"/>
    <xf numFmtId="0" fontId="0" fillId="0" borderId="0" xfId="0" applyBorder="1"/>
    <xf numFmtId="2" fontId="4" fillId="0" borderId="0" xfId="0" applyNumberFormat="1" applyFont="1"/>
    <xf numFmtId="0" fontId="4" fillId="0" borderId="0" xfId="0" applyFont="1" applyFill="1" applyBorder="1" applyAlignment="1">
      <alignment horizontal="center"/>
    </xf>
    <xf numFmtId="0" fontId="14" fillId="0" borderId="0" xfId="1"/>
    <xf numFmtId="0" fontId="0" fillId="0" borderId="20" xfId="0" applyBorder="1"/>
    <xf numFmtId="0" fontId="11" fillId="0" borderId="21" xfId="0" applyFont="1" applyFill="1" applyBorder="1" applyAlignment="1">
      <alignment horizontal="right"/>
    </xf>
    <xf numFmtId="0" fontId="4" fillId="5" borderId="0" xfId="0" applyFont="1" applyFill="1" applyBorder="1" applyAlignment="1">
      <alignment horizontal="right" vertical="center"/>
    </xf>
    <xf numFmtId="0" fontId="4" fillId="0" borderId="22" xfId="0" applyFont="1" applyBorder="1"/>
    <xf numFmtId="0" fontId="4" fillId="0" borderId="23" xfId="0" applyFont="1" applyBorder="1"/>
    <xf numFmtId="0" fontId="0" fillId="0" borderId="24" xfId="0" applyBorder="1"/>
    <xf numFmtId="0" fontId="0" fillId="0" borderId="26" xfId="0" applyBorder="1"/>
    <xf numFmtId="0" fontId="11" fillId="0" borderId="25" xfId="0" applyFont="1" applyFill="1" applyBorder="1" applyAlignment="1">
      <alignment horizontal="right"/>
    </xf>
    <xf numFmtId="0" fontId="4" fillId="0" borderId="27" xfId="0" applyFont="1" applyBorder="1"/>
    <xf numFmtId="0" fontId="4" fillId="0" borderId="29" xfId="0" applyFont="1" applyBorder="1"/>
    <xf numFmtId="0" fontId="4" fillId="4" borderId="28" xfId="0" applyFont="1" applyFill="1" applyBorder="1" applyAlignment="1">
      <alignment horizontal="right" vertical="center"/>
    </xf>
    <xf numFmtId="0" fontId="11" fillId="0" borderId="30" xfId="0" applyFont="1" applyFill="1" applyBorder="1" applyAlignment="1">
      <alignment horizontal="right"/>
    </xf>
    <xf numFmtId="0" fontId="0" fillId="0" borderId="32" xfId="0" applyBorder="1"/>
    <xf numFmtId="0" fontId="0" fillId="0" borderId="31" xfId="0" applyBorder="1"/>
    <xf numFmtId="0" fontId="15" fillId="0" borderId="0" xfId="0" applyFont="1"/>
    <xf numFmtId="0" fontId="16" fillId="0" borderId="0" xfId="0" applyFont="1"/>
    <xf numFmtId="0" fontId="16" fillId="0" borderId="0" xfId="0" applyFont="1" applyAlignment="1">
      <alignment vertical="center"/>
    </xf>
    <xf numFmtId="0" fontId="12" fillId="0" borderId="0" xfId="0" applyFont="1"/>
    <xf numFmtId="0" fontId="4" fillId="0" borderId="0" xfId="0" applyFont="1" applyAlignment="1">
      <alignment horizontal="center" vertical="top"/>
    </xf>
    <xf numFmtId="0" fontId="0" fillId="0" borderId="0" xfId="0" applyAlignment="1">
      <alignment horizontal="center"/>
    </xf>
    <xf numFmtId="0" fontId="2" fillId="0" borderId="0" xfId="0" applyFont="1"/>
    <xf numFmtId="1" fontId="0" fillId="0" borderId="0" xfId="0" applyNumberFormat="1"/>
    <xf numFmtId="2" fontId="0" fillId="0" borderId="0" xfId="0" applyNumberFormat="1"/>
    <xf numFmtId="165" fontId="0" fillId="0" borderId="0" xfId="0" applyNumberFormat="1"/>
    <xf numFmtId="11" fontId="1" fillId="0" borderId="0" xfId="0" applyNumberFormat="1" applyFont="1"/>
    <xf numFmtId="0" fontId="0" fillId="0" borderId="0" xfId="0" applyAlignment="1">
      <alignment horizontal="right"/>
    </xf>
    <xf numFmtId="0" fontId="12" fillId="0" borderId="0" xfId="0" applyFont="1" applyAlignment="1">
      <alignment horizontal="right"/>
    </xf>
    <xf numFmtId="0" fontId="0" fillId="0" borderId="0" xfId="0" applyAlignment="1">
      <alignment horizontal="center" vertical="top"/>
    </xf>
    <xf numFmtId="165" fontId="0" fillId="0" borderId="0" xfId="0" applyNumberFormat="1" applyFill="1" applyBorder="1" applyAlignment="1"/>
    <xf numFmtId="165" fontId="0" fillId="0" borderId="1" xfId="0" applyNumberFormat="1" applyFill="1" applyBorder="1" applyAlignment="1"/>
    <xf numFmtId="165" fontId="0" fillId="0" borderId="19" xfId="0" applyNumberFormat="1" applyFill="1" applyBorder="1" applyAlignment="1"/>
    <xf numFmtId="165" fontId="1" fillId="0" borderId="0" xfId="0" applyNumberFormat="1" applyFont="1" applyFill="1" applyBorder="1" applyAlignment="1"/>
    <xf numFmtId="0" fontId="24" fillId="0" borderId="0" xfId="2" applyFont="1"/>
    <xf numFmtId="2" fontId="0" fillId="0" borderId="1" xfId="0" applyNumberFormat="1" applyFill="1" applyBorder="1" applyAlignment="1"/>
    <xf numFmtId="2" fontId="0" fillId="0" borderId="0" xfId="0" applyNumberFormat="1" applyFill="1" applyBorder="1" applyAlignment="1"/>
    <xf numFmtId="166" fontId="0" fillId="0" borderId="0" xfId="0" applyNumberFormat="1" applyFill="1" applyBorder="1" applyAlignment="1"/>
    <xf numFmtId="0" fontId="4" fillId="0" borderId="0" xfId="0" applyFont="1" applyBorder="1" applyAlignment="1">
      <alignment horizontal="center"/>
    </xf>
  </cellXfs>
  <cellStyles count="3">
    <cellStyle name="Hyperlänk" xfId="1" builtinId="8"/>
    <cellStyle name="Normal" xfId="0" builtinId="0"/>
    <cellStyle name="Rubrik" xfId="2" builtinId="15"/>
  </cellStyles>
  <dxfs count="0"/>
  <tableStyles count="0" defaultTableStyle="TableStyleMedium2" defaultPivotStyle="PivotStyleLight16"/>
  <colors>
    <mruColors>
      <color rgb="FF0233FF"/>
      <color rgb="FF1FB0EC"/>
      <color rgb="FFBDD6EB"/>
      <color rgb="FF1171BD"/>
      <color rgb="FF869CFF"/>
      <color rgb="FF011DAA"/>
      <color rgb="FFE66B62"/>
      <color rgb="FF67E2A7"/>
      <color rgb="FFBD92D5"/>
      <color rgb="FFFFF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698500</xdr:colOff>
      <xdr:row>18</xdr:row>
      <xdr:rowOff>63500</xdr:rowOff>
    </xdr:from>
    <xdr:to>
      <xdr:col>10</xdr:col>
      <xdr:colOff>533400</xdr:colOff>
      <xdr:row>23</xdr:row>
      <xdr:rowOff>88900</xdr:rowOff>
    </xdr:to>
    <xdr:sp macro="" textlink="">
      <xdr:nvSpPr>
        <xdr:cNvPr id="3" name="textruta 2">
          <a:extLst>
            <a:ext uri="{FF2B5EF4-FFF2-40B4-BE49-F238E27FC236}">
              <a16:creationId xmlns:a16="http://schemas.microsoft.com/office/drawing/2014/main" id="{A2B48A5B-8EEA-F34D-9671-6954CF477F8A}"/>
            </a:ext>
          </a:extLst>
        </xdr:cNvPr>
        <xdr:cNvSpPr txBox="1"/>
      </xdr:nvSpPr>
      <xdr:spPr>
        <a:xfrm>
          <a:off x="698500" y="3390900"/>
          <a:ext cx="8089900"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Överst är de tre fixa nivåerna i faktorn </a:t>
          </a:r>
          <a:r>
            <a:rPr lang="sv-SE" sz="1400" i="1"/>
            <a:t>konkurrens</a:t>
          </a:r>
          <a:r>
            <a:rPr lang="sv-SE" sz="1400"/>
            <a:t>. I mitten är platserna, som utgör nivåerna i den slumpade faktorn </a:t>
          </a:r>
          <a:r>
            <a:rPr lang="sv-SE" sz="1400" i="1"/>
            <a:t>plats</a:t>
          </a:r>
          <a:r>
            <a:rPr lang="sv-SE" sz="1400"/>
            <a:t>. Nederst är de representativa mindre områdena inom platserna och behandlingarna, där tätheterna av art A mäts i slutet av experimentet. Det är givet från texten att </a:t>
          </a:r>
          <a:r>
            <a:rPr lang="sv-SE" sz="1400" i="1"/>
            <a:t>a</a:t>
          </a:r>
          <a:r>
            <a:rPr lang="sv-SE" sz="1400"/>
            <a:t> = 3. Däremot är det jag som har valt att göra </a:t>
          </a:r>
          <a:r>
            <a:rPr lang="sv-SE" sz="1400" i="1"/>
            <a:t>b</a:t>
          </a:r>
          <a:r>
            <a:rPr lang="sv-SE" sz="1400"/>
            <a:t> = 6 och </a:t>
          </a:r>
          <a:r>
            <a:rPr lang="sv-SE" sz="1400" i="1"/>
            <a:t>n</a:t>
          </a:r>
          <a:r>
            <a:rPr lang="sv-SE" sz="1400"/>
            <a:t> = 4.</a:t>
          </a:r>
        </a:p>
      </xdr:txBody>
    </xdr:sp>
    <xdr:clientData/>
  </xdr:twoCellAnchor>
  <xdr:twoCellAnchor editAs="oneCell">
    <xdr:from>
      <xdr:col>0</xdr:col>
      <xdr:colOff>355600</xdr:colOff>
      <xdr:row>4</xdr:row>
      <xdr:rowOff>177800</xdr:rowOff>
    </xdr:from>
    <xdr:to>
      <xdr:col>22</xdr:col>
      <xdr:colOff>76200</xdr:colOff>
      <xdr:row>17</xdr:row>
      <xdr:rowOff>63500</xdr:rowOff>
    </xdr:to>
    <xdr:pic>
      <xdr:nvPicPr>
        <xdr:cNvPr id="4" name="Bildobjekt 3">
          <a:extLst>
            <a:ext uri="{FF2B5EF4-FFF2-40B4-BE49-F238E27FC236}">
              <a16:creationId xmlns:a16="http://schemas.microsoft.com/office/drawing/2014/main" id="{B4E29187-96A3-9C4A-8EB7-B1EFAD7C36BA}"/>
            </a:ext>
          </a:extLst>
        </xdr:cNvPr>
        <xdr:cNvPicPr>
          <a:picLocks noChangeAspect="1"/>
        </xdr:cNvPicPr>
      </xdr:nvPicPr>
      <xdr:blipFill>
        <a:blip xmlns:r="http://schemas.openxmlformats.org/officeDocument/2006/relationships" r:embed="rId1"/>
        <a:stretch>
          <a:fillRect/>
        </a:stretch>
      </xdr:blipFill>
      <xdr:spPr>
        <a:xfrm>
          <a:off x="355600" y="660400"/>
          <a:ext cx="17881600" cy="2527300"/>
        </a:xfrm>
        <a:prstGeom prst="rect">
          <a:avLst/>
        </a:prstGeom>
        <a:ln>
          <a:solidFill>
            <a:schemeClr val="lt1">
              <a:shade val="50000"/>
            </a:schemeClr>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122115</xdr:colOff>
      <xdr:row>1</xdr:row>
      <xdr:rowOff>122114</xdr:rowOff>
    </xdr:from>
    <xdr:to>
      <xdr:col>18</xdr:col>
      <xdr:colOff>278659</xdr:colOff>
      <xdr:row>43</xdr:row>
      <xdr:rowOff>24422</xdr:rowOff>
    </xdr:to>
    <xdr:pic>
      <xdr:nvPicPr>
        <xdr:cNvPr id="2" name="Bildobjekt 1">
          <a:extLst>
            <a:ext uri="{FF2B5EF4-FFF2-40B4-BE49-F238E27FC236}">
              <a16:creationId xmlns:a16="http://schemas.microsoft.com/office/drawing/2014/main" id="{3F05C57B-4AAE-7E45-A3F1-533D7D894332}"/>
            </a:ext>
          </a:extLst>
        </xdr:cNvPr>
        <xdr:cNvPicPr>
          <a:picLocks noChangeAspect="1"/>
        </xdr:cNvPicPr>
      </xdr:nvPicPr>
      <xdr:blipFill>
        <a:blip xmlns:r="http://schemas.openxmlformats.org/officeDocument/2006/relationships" r:embed="rId1"/>
        <a:stretch>
          <a:fillRect/>
        </a:stretch>
      </xdr:blipFill>
      <xdr:spPr>
        <a:xfrm>
          <a:off x="122115" y="366345"/>
          <a:ext cx="15103467" cy="840153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121206</xdr:colOff>
      <xdr:row>18</xdr:row>
      <xdr:rowOff>156948</xdr:rowOff>
    </xdr:from>
    <xdr:to>
      <xdr:col>28</xdr:col>
      <xdr:colOff>197792</xdr:colOff>
      <xdr:row>27</xdr:row>
      <xdr:rowOff>177800</xdr:rowOff>
    </xdr:to>
    <xdr:sp macro="" textlink="">
      <xdr:nvSpPr>
        <xdr:cNvPr id="2" name="textruta 1">
          <a:extLst>
            <a:ext uri="{FF2B5EF4-FFF2-40B4-BE49-F238E27FC236}">
              <a16:creationId xmlns:a16="http://schemas.microsoft.com/office/drawing/2014/main" id="{22ADAF13-8337-1242-ACCD-2832E0DDA143}"/>
            </a:ext>
          </a:extLst>
        </xdr:cNvPr>
        <xdr:cNvSpPr txBox="1"/>
      </xdr:nvSpPr>
      <xdr:spPr>
        <a:xfrm>
          <a:off x="18282206" y="3878048"/>
          <a:ext cx="5029586" cy="18496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Med hjälp av sugpipett i Photoshop har jag fått HEX format för de färger som medelvärdena har i sina celler. På det sättet har jag kunnat göra så att varje låda i lådagrammet har samma färg som dess medelvärde har i tabellen för beskrivande statistik.</a:t>
          </a:r>
        </a:p>
        <a:p>
          <a:endParaRPr lang="sv-SE" sz="1100"/>
        </a:p>
        <a:p>
          <a:r>
            <a:rPr lang="sv-SE" sz="1100"/>
            <a:t>Detta är färgerna i HEX format, som jag använde i BoxPlotR:</a:t>
          </a:r>
        </a:p>
        <a:p>
          <a:endParaRPr lang="sv-SE" sz="1100"/>
        </a:p>
        <a:p>
          <a:r>
            <a:rPr lang="sv-SE" sz="1100"/>
            <a:t>#d3db77, #fdca74, #fba66d, #c6d877, #f2e479, #f9956a, #95c974, #fdd175, #fbe679, #b3d276, #fed976, #fdc372, #b7d376, #fde879, #fcbc71, #afd175, #fca96e, #fdca74</a:t>
          </a:r>
        </a:p>
      </xdr:txBody>
    </xdr:sp>
    <xdr:clientData/>
  </xdr:twoCellAnchor>
  <xdr:twoCellAnchor>
    <xdr:from>
      <xdr:col>22</xdr:col>
      <xdr:colOff>121206</xdr:colOff>
      <xdr:row>10</xdr:row>
      <xdr:rowOff>60157</xdr:rowOff>
    </xdr:from>
    <xdr:to>
      <xdr:col>26</xdr:col>
      <xdr:colOff>464107</xdr:colOff>
      <xdr:row>17</xdr:row>
      <xdr:rowOff>114744</xdr:rowOff>
    </xdr:to>
    <xdr:sp macro="" textlink="">
      <xdr:nvSpPr>
        <xdr:cNvPr id="3" name="textruta 2">
          <a:extLst>
            <a:ext uri="{FF2B5EF4-FFF2-40B4-BE49-F238E27FC236}">
              <a16:creationId xmlns:a16="http://schemas.microsoft.com/office/drawing/2014/main" id="{355D02D3-F222-AC4A-A804-6253F5A34CA1}"/>
            </a:ext>
          </a:extLst>
        </xdr:cNvPr>
        <xdr:cNvSpPr txBox="1"/>
      </xdr:nvSpPr>
      <xdr:spPr>
        <a:xfrm>
          <a:off x="18282206" y="2155657"/>
          <a:ext cx="3644901" cy="1476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(no outliers were discovered in this dataset); crosses represent sample means. n = 4 sample points.</a:t>
          </a:r>
        </a:p>
      </xdr:txBody>
    </xdr:sp>
    <xdr:clientData/>
  </xdr:twoCellAnchor>
  <xdr:twoCellAnchor editAs="oneCell">
    <xdr:from>
      <xdr:col>1</xdr:col>
      <xdr:colOff>287197</xdr:colOff>
      <xdr:row>8</xdr:row>
      <xdr:rowOff>15820</xdr:rowOff>
    </xdr:from>
    <xdr:to>
      <xdr:col>20</xdr:col>
      <xdr:colOff>804332</xdr:colOff>
      <xdr:row>40</xdr:row>
      <xdr:rowOff>142383</xdr:rowOff>
    </xdr:to>
    <xdr:pic>
      <xdr:nvPicPr>
        <xdr:cNvPr id="16" name="Bildobjekt 15">
          <a:extLst>
            <a:ext uri="{FF2B5EF4-FFF2-40B4-BE49-F238E27FC236}">
              <a16:creationId xmlns:a16="http://schemas.microsoft.com/office/drawing/2014/main" id="{016472AA-F5D3-F347-994F-3D736D1A22B5}"/>
            </a:ext>
          </a:extLst>
        </xdr:cNvPr>
        <xdr:cNvPicPr>
          <a:picLocks noChangeAspect="1"/>
        </xdr:cNvPicPr>
      </xdr:nvPicPr>
      <xdr:blipFill>
        <a:blip xmlns:r="http://schemas.openxmlformats.org/officeDocument/2006/relationships" r:embed="rId1"/>
        <a:stretch>
          <a:fillRect/>
        </a:stretch>
      </xdr:blipFill>
      <xdr:spPr>
        <a:xfrm>
          <a:off x="1112697" y="1730320"/>
          <a:ext cx="16201635" cy="6984563"/>
        </a:xfrm>
        <a:prstGeom prst="rect">
          <a:avLst/>
        </a:prstGeom>
      </xdr:spPr>
    </xdr:pic>
    <xdr:clientData/>
  </xdr:twoCellAnchor>
  <xdr:twoCellAnchor>
    <xdr:from>
      <xdr:col>22</xdr:col>
      <xdr:colOff>121206</xdr:colOff>
      <xdr:row>1</xdr:row>
      <xdr:rowOff>88900</xdr:rowOff>
    </xdr:from>
    <xdr:to>
      <xdr:col>27</xdr:col>
      <xdr:colOff>146606</xdr:colOff>
      <xdr:row>9</xdr:row>
      <xdr:rowOff>88900</xdr:rowOff>
    </xdr:to>
    <xdr:sp macro="" textlink="">
      <xdr:nvSpPr>
        <xdr:cNvPr id="17" name="textruta 16">
          <a:extLst>
            <a:ext uri="{FF2B5EF4-FFF2-40B4-BE49-F238E27FC236}">
              <a16:creationId xmlns:a16="http://schemas.microsoft.com/office/drawing/2014/main" id="{7E79EB84-40FD-6944-A593-2D1100E9A7E7}"/>
            </a:ext>
          </a:extLst>
        </xdr:cNvPr>
        <xdr:cNvSpPr txBox="1"/>
      </xdr:nvSpPr>
      <xdr:spPr>
        <a:xfrm>
          <a:off x="18282206" y="330200"/>
          <a:ext cx="4152900" cy="1651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runt kolumnrubrikerna och runt värdena i lådagrammet är de samma som de färger som ringar in platserna i illustrationen för experimentutformningen. Färgerna i cellerna med data och beskrivande statistik, samt i lådorna i lådagrmmet är de som kommer från villkorsstyrd formatering här i Excel. I data är det lägsta värdet 1. Det har fått den starkast röda färgen. Det högsta värdet i data är 28. Villkorsstyrd formatering har gett det den starkast gröna färgen. Alla värden däremellan har en färg mellan dessa båda färger.</a:t>
          </a:r>
        </a:p>
      </xdr:txBody>
    </xdr:sp>
    <xdr:clientData/>
  </xdr:twoCellAnchor>
  <xdr:twoCellAnchor>
    <xdr:from>
      <xdr:col>5</xdr:col>
      <xdr:colOff>215900</xdr:colOff>
      <xdr:row>64</xdr:row>
      <xdr:rowOff>63500</xdr:rowOff>
    </xdr:from>
    <xdr:to>
      <xdr:col>8</xdr:col>
      <xdr:colOff>685800</xdr:colOff>
      <xdr:row>68</xdr:row>
      <xdr:rowOff>0</xdr:rowOff>
    </xdr:to>
    <xdr:sp macro="" textlink="">
      <xdr:nvSpPr>
        <xdr:cNvPr id="18" name="textruta 17">
          <a:extLst>
            <a:ext uri="{FF2B5EF4-FFF2-40B4-BE49-F238E27FC236}">
              <a16:creationId xmlns:a16="http://schemas.microsoft.com/office/drawing/2014/main" id="{51CFF25A-A86B-6844-95AF-35A6039C31F6}"/>
            </a:ext>
          </a:extLst>
        </xdr:cNvPr>
        <xdr:cNvSpPr txBox="1"/>
      </xdr:nvSpPr>
      <xdr:spPr>
        <a:xfrm>
          <a:off x="3822700" y="13360400"/>
          <a:ext cx="29464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twoCellAnchor>
    <xdr:from>
      <xdr:col>3</xdr:col>
      <xdr:colOff>266700</xdr:colOff>
      <xdr:row>58</xdr:row>
      <xdr:rowOff>139700</xdr:rowOff>
    </xdr:from>
    <xdr:to>
      <xdr:col>8</xdr:col>
      <xdr:colOff>254000</xdr:colOff>
      <xdr:row>62</xdr:row>
      <xdr:rowOff>177800</xdr:rowOff>
    </xdr:to>
    <xdr:sp macro="" textlink="">
      <xdr:nvSpPr>
        <xdr:cNvPr id="19" name="textruta 18">
          <a:extLst>
            <a:ext uri="{FF2B5EF4-FFF2-40B4-BE49-F238E27FC236}">
              <a16:creationId xmlns:a16="http://schemas.microsoft.com/office/drawing/2014/main" id="{18380955-0EC4-3A4C-AF9A-37FA8D0B9779}"/>
            </a:ext>
          </a:extLst>
        </xdr:cNvPr>
        <xdr:cNvSpPr txBox="1"/>
      </xdr:nvSpPr>
      <xdr:spPr>
        <a:xfrm>
          <a:off x="2222500" y="12204700"/>
          <a:ext cx="4114800" cy="85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0</xdr:col>
      <xdr:colOff>266700</xdr:colOff>
      <xdr:row>65</xdr:row>
      <xdr:rowOff>203200</xdr:rowOff>
    </xdr:from>
    <xdr:to>
      <xdr:col>2</xdr:col>
      <xdr:colOff>584200</xdr:colOff>
      <xdr:row>69</xdr:row>
      <xdr:rowOff>88900</xdr:rowOff>
    </xdr:to>
    <xdr:sp macro="" textlink="">
      <xdr:nvSpPr>
        <xdr:cNvPr id="20" name="textruta 19">
          <a:extLst>
            <a:ext uri="{FF2B5EF4-FFF2-40B4-BE49-F238E27FC236}">
              <a16:creationId xmlns:a16="http://schemas.microsoft.com/office/drawing/2014/main" id="{515FA6F1-A284-EC4D-B124-BFDE7546BA7D}"/>
            </a:ext>
          </a:extLst>
        </xdr:cNvPr>
        <xdr:cNvSpPr txBox="1"/>
      </xdr:nvSpPr>
      <xdr:spPr>
        <a:xfrm>
          <a:off x="266700" y="13703300"/>
          <a:ext cx="1447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 finns ingen rad för k = 18 därför tittar jag i raden för k = 20.</a:t>
          </a:r>
        </a:p>
      </xdr:txBody>
    </xdr:sp>
    <xdr:clientData/>
  </xdr:twoCellAnchor>
  <xdr:twoCellAnchor>
    <xdr:from>
      <xdr:col>21</xdr:col>
      <xdr:colOff>571500</xdr:colOff>
      <xdr:row>39</xdr:row>
      <xdr:rowOff>25400</xdr:rowOff>
    </xdr:from>
    <xdr:to>
      <xdr:col>26</xdr:col>
      <xdr:colOff>546100</xdr:colOff>
      <xdr:row>45</xdr:row>
      <xdr:rowOff>0</xdr:rowOff>
    </xdr:to>
    <xdr:sp macro="" textlink="">
      <xdr:nvSpPr>
        <xdr:cNvPr id="4" name="textruta 3">
          <a:extLst>
            <a:ext uri="{FF2B5EF4-FFF2-40B4-BE49-F238E27FC236}">
              <a16:creationId xmlns:a16="http://schemas.microsoft.com/office/drawing/2014/main" id="{562564F2-EF37-1842-9572-951F79E69DAA}"/>
            </a:ext>
          </a:extLst>
        </xdr:cNvPr>
        <xdr:cNvSpPr txBox="1"/>
      </xdr:nvSpPr>
      <xdr:spPr>
        <a:xfrm>
          <a:off x="17386300" y="8191500"/>
          <a:ext cx="4102100" cy="12192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Lådagrammet visar att på alla platser har tätheten av art A gått upp jämfört med kontrollerna. Ej fungerande fällor (och hanteringen kring dem) tycks inte ha haft någon effekt jämfört med de ostörda kontrollerna. Detta ser ut att gälla för alla platser, utom oes. Vilka slutsatser vi kan dra angående hypoteser och förklaringsmodell får dock det statistiska testet på nästa blad visa.</a:t>
          </a:r>
        </a:p>
      </xdr:txBody>
    </xdr:sp>
    <xdr:clientData/>
  </xdr:twoCellAnchor>
  <xdr:twoCellAnchor>
    <xdr:from>
      <xdr:col>0</xdr:col>
      <xdr:colOff>63500</xdr:colOff>
      <xdr:row>4</xdr:row>
      <xdr:rowOff>50800</xdr:rowOff>
    </xdr:from>
    <xdr:to>
      <xdr:col>2</xdr:col>
      <xdr:colOff>749300</xdr:colOff>
      <xdr:row>7</xdr:row>
      <xdr:rowOff>127000</xdr:rowOff>
    </xdr:to>
    <xdr:sp macro="" textlink="">
      <xdr:nvSpPr>
        <xdr:cNvPr id="5" name="textruta 4">
          <a:extLst>
            <a:ext uri="{FF2B5EF4-FFF2-40B4-BE49-F238E27FC236}">
              <a16:creationId xmlns:a16="http://schemas.microsoft.com/office/drawing/2014/main" id="{9EB9280A-002B-D14F-A52E-53EB3E52CD7D}"/>
            </a:ext>
          </a:extLst>
        </xdr:cNvPr>
        <xdr:cNvSpPr txBox="1"/>
      </xdr:nvSpPr>
      <xdr:spPr>
        <a:xfrm>
          <a:off x="63500" y="927100"/>
          <a:ext cx="1816100" cy="685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BA = art B har avlägsnas</a:t>
          </a:r>
        </a:p>
        <a:p>
          <a:r>
            <a:rPr lang="sv-SE" sz="1100"/>
            <a:t>EF = ej fungerande fällor</a:t>
          </a:r>
        </a:p>
        <a:p>
          <a:r>
            <a:rPr lang="sv-SE" sz="1100"/>
            <a:t>OK = orörda kontroller</a:t>
          </a:r>
        </a:p>
      </xdr:txBody>
    </xdr:sp>
    <xdr:clientData/>
  </xdr:twoCellAnchor>
  <xdr:twoCellAnchor>
    <xdr:from>
      <xdr:col>0</xdr:col>
      <xdr:colOff>63500</xdr:colOff>
      <xdr:row>1</xdr:row>
      <xdr:rowOff>0</xdr:rowOff>
    </xdr:from>
    <xdr:to>
      <xdr:col>2</xdr:col>
      <xdr:colOff>774700</xdr:colOff>
      <xdr:row>3</xdr:row>
      <xdr:rowOff>190500</xdr:rowOff>
    </xdr:to>
    <xdr:sp macro="" textlink="">
      <xdr:nvSpPr>
        <xdr:cNvPr id="13" name="textruta 12">
          <a:extLst>
            <a:ext uri="{FF2B5EF4-FFF2-40B4-BE49-F238E27FC236}">
              <a16:creationId xmlns:a16="http://schemas.microsoft.com/office/drawing/2014/main" id="{9F2359A1-D662-C942-BD96-AF05248210B8}"/>
            </a:ext>
          </a:extLst>
        </xdr:cNvPr>
        <xdr:cNvSpPr txBox="1"/>
      </xdr:nvSpPr>
      <xdr:spPr>
        <a:xfrm>
          <a:off x="63500" y="241300"/>
          <a:ext cx="1841500" cy="622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 ges inga data i kursboken, så dessa värden har jag hittat på.</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38100</xdr:colOff>
      <xdr:row>59</xdr:row>
      <xdr:rowOff>50800</xdr:rowOff>
    </xdr:from>
    <xdr:to>
      <xdr:col>5</xdr:col>
      <xdr:colOff>88900</xdr:colOff>
      <xdr:row>62</xdr:row>
      <xdr:rowOff>177800</xdr:rowOff>
    </xdr:to>
    <xdr:sp macro="" textlink="">
      <xdr:nvSpPr>
        <xdr:cNvPr id="3" name="textruta 2">
          <a:extLst>
            <a:ext uri="{FF2B5EF4-FFF2-40B4-BE49-F238E27FC236}">
              <a16:creationId xmlns:a16="http://schemas.microsoft.com/office/drawing/2014/main" id="{04E0E910-C911-A642-8D65-C06C57D20CC8}"/>
            </a:ext>
          </a:extLst>
        </xdr:cNvPr>
        <xdr:cNvSpPr txBox="1"/>
      </xdr:nvSpPr>
      <xdr:spPr>
        <a:xfrm>
          <a:off x="1346200" y="12217400"/>
          <a:ext cx="25273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i="1"/>
            <a:t>p</a:t>
          </a:r>
          <a:r>
            <a:rPr lang="sv-SE" sz="1100"/>
            <a:t>-värdet för interaktionen är större än 0,25. Därför testar vi huvudfaktorerna med en sammanslagen MS i nämnaren.</a:t>
          </a:r>
        </a:p>
      </xdr:txBody>
    </xdr:sp>
    <xdr:clientData/>
  </xdr:twoCellAnchor>
  <xdr:twoCellAnchor>
    <xdr:from>
      <xdr:col>5</xdr:col>
      <xdr:colOff>88900</xdr:colOff>
      <xdr:row>56</xdr:row>
      <xdr:rowOff>0</xdr:rowOff>
    </xdr:from>
    <xdr:to>
      <xdr:col>10</xdr:col>
      <xdr:colOff>812800</xdr:colOff>
      <xdr:row>59</xdr:row>
      <xdr:rowOff>50800</xdr:rowOff>
    </xdr:to>
    <xdr:cxnSp macro="">
      <xdr:nvCxnSpPr>
        <xdr:cNvPr id="5" name="Rak pil 4">
          <a:extLst>
            <a:ext uri="{FF2B5EF4-FFF2-40B4-BE49-F238E27FC236}">
              <a16:creationId xmlns:a16="http://schemas.microsoft.com/office/drawing/2014/main" id="{58979596-5B09-6F4B-B3C5-A07CE2B63A4E}"/>
            </a:ext>
          </a:extLst>
        </xdr:cNvPr>
        <xdr:cNvCxnSpPr/>
      </xdr:nvCxnSpPr>
      <xdr:spPr>
        <a:xfrm flipV="1">
          <a:off x="3873500" y="11544300"/>
          <a:ext cx="4851400" cy="6731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88900</xdr:colOff>
      <xdr:row>62</xdr:row>
      <xdr:rowOff>177800</xdr:rowOff>
    </xdr:from>
    <xdr:to>
      <xdr:col>6</xdr:col>
      <xdr:colOff>12700</xdr:colOff>
      <xdr:row>68</xdr:row>
      <xdr:rowOff>50800</xdr:rowOff>
    </xdr:to>
    <xdr:cxnSp macro="">
      <xdr:nvCxnSpPr>
        <xdr:cNvPr id="7" name="Rak pil 6">
          <a:extLst>
            <a:ext uri="{FF2B5EF4-FFF2-40B4-BE49-F238E27FC236}">
              <a16:creationId xmlns:a16="http://schemas.microsoft.com/office/drawing/2014/main" id="{402455C7-A779-904A-B9C4-2AFA63AC000D}"/>
            </a:ext>
          </a:extLst>
        </xdr:cNvPr>
        <xdr:cNvCxnSpPr/>
      </xdr:nvCxnSpPr>
      <xdr:spPr>
        <a:xfrm>
          <a:off x="3873500" y="12966700"/>
          <a:ext cx="749300" cy="10922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50800</xdr:colOff>
      <xdr:row>61</xdr:row>
      <xdr:rowOff>127000</xdr:rowOff>
    </xdr:from>
    <xdr:to>
      <xdr:col>13</xdr:col>
      <xdr:colOff>876300</xdr:colOff>
      <xdr:row>70</xdr:row>
      <xdr:rowOff>0</xdr:rowOff>
    </xdr:to>
    <xdr:sp macro="" textlink="">
      <xdr:nvSpPr>
        <xdr:cNvPr id="8" name="textruta 7">
          <a:extLst>
            <a:ext uri="{FF2B5EF4-FFF2-40B4-BE49-F238E27FC236}">
              <a16:creationId xmlns:a16="http://schemas.microsoft.com/office/drawing/2014/main" id="{90D40CDC-6761-9C4F-A7B0-C9CD64D354ED}"/>
            </a:ext>
          </a:extLst>
        </xdr:cNvPr>
        <xdr:cNvSpPr txBox="1"/>
      </xdr:nvSpPr>
      <xdr:spPr>
        <a:xfrm>
          <a:off x="9613900" y="12979400"/>
          <a:ext cx="1651000" cy="1727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Inom faktorn </a:t>
          </a:r>
          <a:r>
            <a:rPr lang="sv-SE" sz="1100" i="1"/>
            <a:t>plats</a:t>
          </a:r>
          <a:r>
            <a:rPr lang="sv-SE" sz="1100"/>
            <a:t> finns det inga signifikanta skillnader. Det gör det däremot inom faktorn </a:t>
          </a:r>
          <a:r>
            <a:rPr lang="sv-SE" sz="1100" i="1"/>
            <a:t>konkurrens</a:t>
          </a:r>
          <a:r>
            <a:rPr lang="sv-SE" sz="1100"/>
            <a:t>.  Vi kan därför gå vidare med planerade multipla jämförelser för att se var skillnaderna finns inom </a:t>
          </a:r>
          <a:r>
            <a:rPr lang="sv-SE" sz="1100" i="1"/>
            <a:t>konkurrens</a:t>
          </a:r>
          <a:r>
            <a:rPr lang="sv-SE" sz="1100"/>
            <a:t>.</a:t>
          </a:r>
        </a:p>
      </xdr:txBody>
    </xdr:sp>
    <xdr:clientData/>
  </xdr:twoCellAnchor>
  <xdr:twoCellAnchor>
    <xdr:from>
      <xdr:col>22</xdr:col>
      <xdr:colOff>50800</xdr:colOff>
      <xdr:row>11</xdr:row>
      <xdr:rowOff>50800</xdr:rowOff>
    </xdr:from>
    <xdr:to>
      <xdr:col>28</xdr:col>
      <xdr:colOff>469900</xdr:colOff>
      <xdr:row>19</xdr:row>
      <xdr:rowOff>152400</xdr:rowOff>
    </xdr:to>
    <xdr:sp macro="" textlink="">
      <xdr:nvSpPr>
        <xdr:cNvPr id="12" name="textruta 11">
          <a:extLst>
            <a:ext uri="{FF2B5EF4-FFF2-40B4-BE49-F238E27FC236}">
              <a16:creationId xmlns:a16="http://schemas.microsoft.com/office/drawing/2014/main" id="{283ED697-7F3C-3745-A448-6AE68B86437A}"/>
            </a:ext>
          </a:extLst>
        </xdr:cNvPr>
        <xdr:cNvSpPr txBox="1"/>
      </xdr:nvSpPr>
      <xdr:spPr>
        <a:xfrm>
          <a:off x="18046700" y="2628900"/>
          <a:ext cx="5372100" cy="173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bars indicate 95% confidence intervals of the means. n = 24 sample points.</a:t>
          </a:r>
        </a:p>
        <a:p>
          <a:endParaRPr lang="sv-SE" sz="1100"/>
        </a:p>
        <a:p>
          <a:r>
            <a:rPr lang="sv-SE" sz="1100"/>
            <a:t>Varje låda i lådagrammet har samma färg som dess medelvärde har i ANOVA- tabellen.</a:t>
          </a:r>
        </a:p>
        <a:p>
          <a:endParaRPr lang="sv-SE" sz="1100"/>
        </a:p>
        <a:p>
          <a:r>
            <a:rPr lang="sv-SE" sz="1100"/>
            <a:t>Detta är färgerna i HEX format som jag använde i BoxPlotR: #bfd885, #fdda86, #fbc481</a:t>
          </a:r>
        </a:p>
        <a:p>
          <a:endParaRPr lang="sv-SE" sz="1100"/>
        </a:p>
        <a:p>
          <a:endParaRPr lang="sv-SE" sz="1100"/>
        </a:p>
      </xdr:txBody>
    </xdr:sp>
    <xdr:clientData/>
  </xdr:twoCellAnchor>
  <xdr:twoCellAnchor>
    <xdr:from>
      <xdr:col>13</xdr:col>
      <xdr:colOff>12700</xdr:colOff>
      <xdr:row>35</xdr:row>
      <xdr:rowOff>76200</xdr:rowOff>
    </xdr:from>
    <xdr:to>
      <xdr:col>13</xdr:col>
      <xdr:colOff>927100</xdr:colOff>
      <xdr:row>61</xdr:row>
      <xdr:rowOff>127002</xdr:rowOff>
    </xdr:to>
    <xdr:cxnSp macro="">
      <xdr:nvCxnSpPr>
        <xdr:cNvPr id="15" name="Rak pil 14">
          <a:extLst>
            <a:ext uri="{FF2B5EF4-FFF2-40B4-BE49-F238E27FC236}">
              <a16:creationId xmlns:a16="http://schemas.microsoft.com/office/drawing/2014/main" id="{D5826D10-EEF6-A341-8CBD-A8B6BDF4363E}"/>
            </a:ext>
          </a:extLst>
        </xdr:cNvPr>
        <xdr:cNvCxnSpPr/>
      </xdr:nvCxnSpPr>
      <xdr:spPr>
        <a:xfrm flipV="1">
          <a:off x="10401300" y="7569200"/>
          <a:ext cx="914400" cy="5410202"/>
        </a:xfrm>
        <a:prstGeom prst="straightConnector1">
          <a:avLst/>
        </a:prstGeom>
        <a:ln>
          <a:prstDash val="dash"/>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685800</xdr:colOff>
      <xdr:row>0</xdr:row>
      <xdr:rowOff>215900</xdr:rowOff>
    </xdr:from>
    <xdr:to>
      <xdr:col>20</xdr:col>
      <xdr:colOff>602229</xdr:colOff>
      <xdr:row>24</xdr:row>
      <xdr:rowOff>41656</xdr:rowOff>
    </xdr:to>
    <xdr:grpSp>
      <xdr:nvGrpSpPr>
        <xdr:cNvPr id="24" name="Grupp 23">
          <a:extLst>
            <a:ext uri="{FF2B5EF4-FFF2-40B4-BE49-F238E27FC236}">
              <a16:creationId xmlns:a16="http://schemas.microsoft.com/office/drawing/2014/main" id="{35D4D0F9-04DA-2C49-8983-49B710327D7F}"/>
            </a:ext>
          </a:extLst>
        </xdr:cNvPr>
        <xdr:cNvGrpSpPr/>
      </xdr:nvGrpSpPr>
      <xdr:grpSpPr>
        <a:xfrm>
          <a:off x="9626600" y="215900"/>
          <a:ext cx="7523729" cy="5058156"/>
          <a:chOff x="9423400" y="215900"/>
          <a:chExt cx="7523729" cy="5070856"/>
        </a:xfrm>
      </xdr:grpSpPr>
      <xdr:grpSp>
        <xdr:nvGrpSpPr>
          <xdr:cNvPr id="6" name="Grupp 5">
            <a:extLst>
              <a:ext uri="{FF2B5EF4-FFF2-40B4-BE49-F238E27FC236}">
                <a16:creationId xmlns:a16="http://schemas.microsoft.com/office/drawing/2014/main" id="{5DF8C326-513E-AF47-8662-6477696C79AC}"/>
              </a:ext>
            </a:extLst>
          </xdr:cNvPr>
          <xdr:cNvGrpSpPr/>
        </xdr:nvGrpSpPr>
        <xdr:grpSpPr>
          <a:xfrm>
            <a:off x="9423400" y="215900"/>
            <a:ext cx="7523729" cy="5070856"/>
            <a:chOff x="9423400" y="215900"/>
            <a:chExt cx="7523729" cy="5020056"/>
          </a:xfrm>
        </xdr:grpSpPr>
        <xdr:pic>
          <xdr:nvPicPr>
            <xdr:cNvPr id="13" name="Bildobjekt 12">
              <a:extLst>
                <a:ext uri="{FF2B5EF4-FFF2-40B4-BE49-F238E27FC236}">
                  <a16:creationId xmlns:a16="http://schemas.microsoft.com/office/drawing/2014/main" id="{D37C3CC2-0546-4F4B-85BA-B41680779671}"/>
                </a:ext>
              </a:extLst>
            </xdr:cNvPr>
            <xdr:cNvPicPr>
              <a:picLocks noChangeAspect="1"/>
            </xdr:cNvPicPr>
          </xdr:nvPicPr>
          <xdr:blipFill rotWithShape="1">
            <a:blip xmlns:r="http://schemas.openxmlformats.org/officeDocument/2006/relationships" r:embed="rId1"/>
            <a:srcRect l="12667" t="7637" r="8400" b="20545"/>
            <a:stretch/>
          </xdr:blipFill>
          <xdr:spPr>
            <a:xfrm>
              <a:off x="9423400" y="215900"/>
              <a:ext cx="7523729" cy="5020056"/>
            </a:xfrm>
            <a:prstGeom prst="rect">
              <a:avLst/>
            </a:prstGeom>
            <a:solidFill>
              <a:schemeClr val="bg1"/>
            </a:solidFill>
            <a:ln>
              <a:solidFill>
                <a:schemeClr val="lt1">
                  <a:shade val="50000"/>
                </a:schemeClr>
              </a:solidFill>
            </a:ln>
          </xdr:spPr>
        </xdr:pic>
        <xdr:sp macro="" textlink="">
          <xdr:nvSpPr>
            <xdr:cNvPr id="2" name="Rektangel 1">
              <a:extLst>
                <a:ext uri="{FF2B5EF4-FFF2-40B4-BE49-F238E27FC236}">
                  <a16:creationId xmlns:a16="http://schemas.microsoft.com/office/drawing/2014/main" id="{F7ED176A-2252-6040-B77B-B24278D06160}"/>
                </a:ext>
              </a:extLst>
            </xdr:cNvPr>
            <xdr:cNvSpPr/>
          </xdr:nvSpPr>
          <xdr:spPr>
            <a:xfrm>
              <a:off x="15748000" y="4654296"/>
              <a:ext cx="508000" cy="292608"/>
            </a:xfrm>
            <a:prstGeom prst="rect">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11" name="Rektangel 10">
              <a:extLst>
                <a:ext uri="{FF2B5EF4-FFF2-40B4-BE49-F238E27FC236}">
                  <a16:creationId xmlns:a16="http://schemas.microsoft.com/office/drawing/2014/main" id="{ED25BC68-8648-A741-A2B3-89265430F787}"/>
                </a:ext>
              </a:extLst>
            </xdr:cNvPr>
            <xdr:cNvSpPr/>
          </xdr:nvSpPr>
          <xdr:spPr>
            <a:xfrm>
              <a:off x="13550900" y="4654296"/>
              <a:ext cx="508000" cy="292608"/>
            </a:xfrm>
            <a:prstGeom prst="rect">
              <a:avLst/>
            </a:prstGeom>
            <a:noFill/>
            <a:ln w="38100">
              <a:solidFill>
                <a:srgbClr val="1FB0E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14" name="Rektangel 13">
              <a:extLst>
                <a:ext uri="{FF2B5EF4-FFF2-40B4-BE49-F238E27FC236}">
                  <a16:creationId xmlns:a16="http://schemas.microsoft.com/office/drawing/2014/main" id="{752BAE32-031F-7746-90B9-66271A0BA1C7}"/>
                </a:ext>
              </a:extLst>
            </xdr:cNvPr>
            <xdr:cNvSpPr/>
          </xdr:nvSpPr>
          <xdr:spPr>
            <a:xfrm>
              <a:off x="11366500" y="4654296"/>
              <a:ext cx="508000" cy="292608"/>
            </a:xfrm>
            <a:prstGeom prst="rect">
              <a:avLst/>
            </a:prstGeom>
            <a:noFill/>
            <a:ln w="38100">
              <a:solidFill>
                <a:srgbClr val="BDD6E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xnSp macro="">
        <xdr:nvCxnSpPr>
          <xdr:cNvPr id="20" name="Rak 19">
            <a:extLst>
              <a:ext uri="{FF2B5EF4-FFF2-40B4-BE49-F238E27FC236}">
                <a16:creationId xmlns:a16="http://schemas.microsoft.com/office/drawing/2014/main" id="{FB1BD0FF-BFFD-154B-835E-21D3E403E682}"/>
              </a:ext>
            </a:extLst>
          </xdr:cNvPr>
          <xdr:cNvCxnSpPr/>
        </xdr:nvCxnSpPr>
        <xdr:spPr>
          <a:xfrm>
            <a:off x="13792200" y="4381500"/>
            <a:ext cx="2197100" cy="0"/>
          </a:xfrm>
          <a:prstGeom prst="line">
            <a:avLst/>
          </a:prstGeom>
          <a:ln>
            <a:headEnd type="oval"/>
            <a:tailEnd type="oval"/>
          </a:ln>
        </xdr:spPr>
        <xdr:style>
          <a:lnRef idx="1">
            <a:schemeClr val="dk1"/>
          </a:lnRef>
          <a:fillRef idx="0">
            <a:schemeClr val="dk1"/>
          </a:fillRef>
          <a:effectRef idx="0">
            <a:schemeClr val="dk1"/>
          </a:effectRef>
          <a:fontRef idx="minor">
            <a:schemeClr val="tx1"/>
          </a:fontRef>
        </xdr:style>
      </xdr:cxnSp>
    </xdr:grpSp>
    <xdr:clientData/>
  </xdr:twoCellAnchor>
  <xdr:twoCellAnchor>
    <xdr:from>
      <xdr:col>22</xdr:col>
      <xdr:colOff>38100</xdr:colOff>
      <xdr:row>20</xdr:row>
      <xdr:rowOff>114300</xdr:rowOff>
    </xdr:from>
    <xdr:to>
      <xdr:col>28</xdr:col>
      <xdr:colOff>469900</xdr:colOff>
      <xdr:row>26</xdr:row>
      <xdr:rowOff>165100</xdr:rowOff>
    </xdr:to>
    <xdr:sp macro="" textlink="">
      <xdr:nvSpPr>
        <xdr:cNvPr id="25" name="textruta 24">
          <a:extLst>
            <a:ext uri="{FF2B5EF4-FFF2-40B4-BE49-F238E27FC236}">
              <a16:creationId xmlns:a16="http://schemas.microsoft.com/office/drawing/2014/main" id="{D0AFB2BA-5CC9-2243-B47B-3E0A3646313E}"/>
            </a:ext>
          </a:extLst>
        </xdr:cNvPr>
        <xdr:cNvSpPr txBox="1"/>
      </xdr:nvSpPr>
      <xdr:spPr>
        <a:xfrm>
          <a:off x="18237200" y="4521200"/>
          <a:ext cx="53848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Denna  linje visar att de två gruppernas stickprovsmedelvärden inte är signifikant skilda, d.v.s. de kommer från samma statistiska population som har ett medelvärde skilt från medelvärdet för den statistisska populationen för BA. Som vanligt när vi behåller nollhypotesen är det viktigt att vi kan hänvisa till den analys av statistisk styrka vi gjorde före experimentet. Utan analys av statistisk styrka vet vi inte hur stor risken är att vi begår ett typ II fel.</a:t>
          </a:r>
        </a:p>
        <a:p>
          <a:endParaRPr lang="sv-SE" sz="1100"/>
        </a:p>
      </xdr:txBody>
    </xdr:sp>
    <xdr:clientData/>
  </xdr:twoCellAnchor>
  <xdr:twoCellAnchor>
    <xdr:from>
      <xdr:col>19</xdr:col>
      <xdr:colOff>571500</xdr:colOff>
      <xdr:row>19</xdr:row>
      <xdr:rowOff>190500</xdr:rowOff>
    </xdr:from>
    <xdr:to>
      <xdr:col>22</xdr:col>
      <xdr:colOff>38100</xdr:colOff>
      <xdr:row>23</xdr:row>
      <xdr:rowOff>133350</xdr:rowOff>
    </xdr:to>
    <xdr:cxnSp macro="">
      <xdr:nvCxnSpPr>
        <xdr:cNvPr id="27" name="Rak pil 26">
          <a:extLst>
            <a:ext uri="{FF2B5EF4-FFF2-40B4-BE49-F238E27FC236}">
              <a16:creationId xmlns:a16="http://schemas.microsoft.com/office/drawing/2014/main" id="{BBD2CE39-6C44-7847-ADC4-BDE0ACC03B46}"/>
            </a:ext>
          </a:extLst>
        </xdr:cNvPr>
        <xdr:cNvCxnSpPr>
          <a:stCxn id="25" idx="1"/>
        </xdr:cNvCxnSpPr>
      </xdr:nvCxnSpPr>
      <xdr:spPr>
        <a:xfrm flipH="1" flipV="1">
          <a:off x="16294100" y="4394200"/>
          <a:ext cx="1943100" cy="768350"/>
        </a:xfrm>
        <a:prstGeom prst="straightConnector1">
          <a:avLst/>
        </a:prstGeom>
        <a:ln>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215900</xdr:colOff>
      <xdr:row>24</xdr:row>
      <xdr:rowOff>19050</xdr:rowOff>
    </xdr:from>
    <xdr:to>
      <xdr:col>22</xdr:col>
      <xdr:colOff>228600</xdr:colOff>
      <xdr:row>31</xdr:row>
      <xdr:rowOff>38100</xdr:rowOff>
    </xdr:to>
    <xdr:cxnSp macro="">
      <xdr:nvCxnSpPr>
        <xdr:cNvPr id="29" name="Rak pil 28">
          <a:extLst>
            <a:ext uri="{FF2B5EF4-FFF2-40B4-BE49-F238E27FC236}">
              <a16:creationId xmlns:a16="http://schemas.microsoft.com/office/drawing/2014/main" id="{65018899-23ED-6743-9B70-BD33F648D4F4}"/>
            </a:ext>
          </a:extLst>
        </xdr:cNvPr>
        <xdr:cNvCxnSpPr/>
      </xdr:nvCxnSpPr>
      <xdr:spPr>
        <a:xfrm flipH="1">
          <a:off x="13258800" y="5251450"/>
          <a:ext cx="4965700" cy="1454150"/>
        </a:xfrm>
        <a:prstGeom prst="straightConnector1">
          <a:avLst/>
        </a:prstGeom>
        <a:ln>
          <a:solidFill>
            <a:schemeClr val="tx1">
              <a:lumMod val="50000"/>
              <a:lumOff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292100</xdr:colOff>
      <xdr:row>30</xdr:row>
      <xdr:rowOff>127000</xdr:rowOff>
    </xdr:from>
    <xdr:to>
      <xdr:col>21</xdr:col>
      <xdr:colOff>292100</xdr:colOff>
      <xdr:row>37</xdr:row>
      <xdr:rowOff>38100</xdr:rowOff>
    </xdr:to>
    <xdr:sp macro="" textlink="">
      <xdr:nvSpPr>
        <xdr:cNvPr id="30" name="textruta 29">
          <a:extLst>
            <a:ext uri="{FF2B5EF4-FFF2-40B4-BE49-F238E27FC236}">
              <a16:creationId xmlns:a16="http://schemas.microsoft.com/office/drawing/2014/main" id="{78177D4B-3C17-0A42-A962-AFC35D2060A5}"/>
            </a:ext>
          </a:extLst>
        </xdr:cNvPr>
        <xdr:cNvSpPr txBox="1"/>
      </xdr:nvSpPr>
      <xdr:spPr>
        <a:xfrm>
          <a:off x="14160500" y="6591300"/>
          <a:ext cx="3302000" cy="13462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1"/>
            <a:t>Slutsatsen är att vi har stöd för hypotesen och modellen på sidan 296 i kursboken. Borttagandet av art B gjorde att tätheten av art A ökade. Användandet av fungerande fällor hade bara den avsedda påverkan att det minskade mängden av art B. Allt detta var oberoende av plats.</a:t>
          </a:r>
        </a:p>
      </xdr:txBody>
    </xdr:sp>
    <xdr:clientData/>
  </xdr:twoCellAnchor>
  <xdr:twoCellAnchor editAs="oneCell">
    <xdr:from>
      <xdr:col>12</xdr:col>
      <xdr:colOff>368300</xdr:colOff>
      <xdr:row>28</xdr:row>
      <xdr:rowOff>88900</xdr:rowOff>
    </xdr:from>
    <xdr:to>
      <xdr:col>16</xdr:col>
      <xdr:colOff>190500</xdr:colOff>
      <xdr:row>30</xdr:row>
      <xdr:rowOff>152400</xdr:rowOff>
    </xdr:to>
    <xdr:pic>
      <xdr:nvPicPr>
        <xdr:cNvPr id="19" name="Bildobjekt 18">
          <a:extLst>
            <a:ext uri="{FF2B5EF4-FFF2-40B4-BE49-F238E27FC236}">
              <a16:creationId xmlns:a16="http://schemas.microsoft.com/office/drawing/2014/main" id="{D6C6FB25-A0BF-7D4F-BACB-8602A6192FDC}"/>
            </a:ext>
          </a:extLst>
        </xdr:cNvPr>
        <xdr:cNvPicPr>
          <a:picLocks noChangeAspect="1"/>
        </xdr:cNvPicPr>
      </xdr:nvPicPr>
      <xdr:blipFill>
        <a:blip xmlns:r="http://schemas.openxmlformats.org/officeDocument/2006/relationships" r:embed="rId2"/>
        <a:stretch>
          <a:fillRect/>
        </a:stretch>
      </xdr:blipFill>
      <xdr:spPr>
        <a:xfrm>
          <a:off x="9931400" y="6146800"/>
          <a:ext cx="3302000" cy="469900"/>
        </a:xfrm>
        <a:prstGeom prst="rect">
          <a:avLst/>
        </a:prstGeom>
      </xdr:spPr>
    </xdr:pic>
    <xdr:clientData/>
  </xdr:twoCellAnchor>
  <xdr:twoCellAnchor>
    <xdr:from>
      <xdr:col>15</xdr:col>
      <xdr:colOff>787400</xdr:colOff>
      <xdr:row>28</xdr:row>
      <xdr:rowOff>88900</xdr:rowOff>
    </xdr:from>
    <xdr:to>
      <xdr:col>16</xdr:col>
      <xdr:colOff>25908</xdr:colOff>
      <xdr:row>30</xdr:row>
      <xdr:rowOff>139700</xdr:rowOff>
    </xdr:to>
    <xdr:sp macro="" textlink="">
      <xdr:nvSpPr>
        <xdr:cNvPr id="18" name="Höger klammerparentes 17">
          <a:extLst>
            <a:ext uri="{FF2B5EF4-FFF2-40B4-BE49-F238E27FC236}">
              <a16:creationId xmlns:a16="http://schemas.microsoft.com/office/drawing/2014/main" id="{A87633B1-BB59-8940-B093-DCD1E58B5ADC}"/>
            </a:ext>
          </a:extLst>
        </xdr:cNvPr>
        <xdr:cNvSpPr/>
      </xdr:nvSpPr>
      <xdr:spPr>
        <a:xfrm>
          <a:off x="13004800" y="6146800"/>
          <a:ext cx="64008" cy="457200"/>
        </a:xfrm>
        <a:prstGeom prst="rightBrac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sv-SE" sz="1100"/>
        </a:p>
      </xdr:txBody>
    </xdr:sp>
    <xdr:clientData/>
  </xdr:twoCellAnchor>
  <xdr:twoCellAnchor>
    <xdr:from>
      <xdr:col>12</xdr:col>
      <xdr:colOff>406400</xdr:colOff>
      <xdr:row>25</xdr:row>
      <xdr:rowOff>50800</xdr:rowOff>
    </xdr:from>
    <xdr:to>
      <xdr:col>15</xdr:col>
      <xdr:colOff>406400</xdr:colOff>
      <xdr:row>27</xdr:row>
      <xdr:rowOff>139700</xdr:rowOff>
    </xdr:to>
    <xdr:sp macro="" textlink="">
      <xdr:nvSpPr>
        <xdr:cNvPr id="23" name="textruta 22">
          <a:extLst>
            <a:ext uri="{FF2B5EF4-FFF2-40B4-BE49-F238E27FC236}">
              <a16:creationId xmlns:a16="http://schemas.microsoft.com/office/drawing/2014/main" id="{F6AF4C7B-0FB3-5648-B904-808BA26BD59A}"/>
            </a:ext>
          </a:extLst>
        </xdr:cNvPr>
        <xdr:cNvSpPr txBox="1"/>
      </xdr:nvSpPr>
      <xdr:spPr>
        <a:xfrm>
          <a:off x="9969500" y="5486400"/>
          <a:ext cx="2654300" cy="508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Detta </a:t>
          </a:r>
          <a:r>
            <a:rPr lang="sv-SE" sz="1100" i="1"/>
            <a:t>a priori </a:t>
          </a:r>
          <a:r>
            <a:rPr lang="sv-SE" sz="1100"/>
            <a:t>test är direkt jämförbart med det första exemplet i sektion 8.6.4.</a:t>
          </a:r>
        </a:p>
      </xdr:txBody>
    </xdr:sp>
    <xdr:clientData/>
  </xdr:twoCellAnchor>
  <xdr:twoCellAnchor>
    <xdr:from>
      <xdr:col>16</xdr:col>
      <xdr:colOff>101600</xdr:colOff>
      <xdr:row>46</xdr:row>
      <xdr:rowOff>12700</xdr:rowOff>
    </xdr:from>
    <xdr:to>
      <xdr:col>23</xdr:col>
      <xdr:colOff>444500</xdr:colOff>
      <xdr:row>98</xdr:row>
      <xdr:rowOff>190500</xdr:rowOff>
    </xdr:to>
    <xdr:sp macro="" textlink="">
      <xdr:nvSpPr>
        <xdr:cNvPr id="4" name="textruta 3">
          <a:extLst>
            <a:ext uri="{FF2B5EF4-FFF2-40B4-BE49-F238E27FC236}">
              <a16:creationId xmlns:a16="http://schemas.microsoft.com/office/drawing/2014/main" id="{E0F36A2F-4A47-C84A-ABB9-2EACEDF81FAC}"/>
            </a:ext>
          </a:extLst>
        </xdr:cNvPr>
        <xdr:cNvSpPr txBox="1"/>
      </xdr:nvSpPr>
      <xdr:spPr>
        <a:xfrm>
          <a:off x="13347700" y="9766300"/>
          <a:ext cx="6121400" cy="10820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0"/>
            <a:t>﻿Istället för att använda Excel kan man använda </a:t>
          </a:r>
          <a:r>
            <a:rPr lang="sv-SE" sz="1100" b="1"/>
            <a:t>programspråket R </a:t>
          </a:r>
          <a:r>
            <a:rPr lang="sv-SE" sz="1100" b="0"/>
            <a:t>för att göra analyserna. Här följer exempel på kod och resultat.</a:t>
          </a:r>
        </a:p>
        <a:p>
          <a:endParaRPr lang="sv-SE" sz="1100" b="1"/>
        </a:p>
        <a:p>
          <a:r>
            <a:rPr lang="sv-SE" sz="1100" b="0"/>
            <a:t>GAD-package {GAD}</a:t>
          </a:r>
        </a:p>
        <a:p>
          <a:endParaRPr lang="sv-SE" sz="1100"/>
        </a:p>
        <a:p>
          <a:r>
            <a:rPr lang="sv-SE" sz="1000">
              <a:solidFill>
                <a:srgbClr val="0233FF"/>
              </a:solidFill>
              <a:latin typeface="Monaco" pitchFamily="2" charset="77"/>
            </a:rPr>
            <a:t>KO &lt;- as.fixed(Unexsid296$konkurrens)</a:t>
          </a:r>
        </a:p>
        <a:p>
          <a:r>
            <a:rPr lang="sv-SE" sz="1000">
              <a:solidFill>
                <a:srgbClr val="0233FF"/>
              </a:solidFill>
              <a:latin typeface="Monaco" pitchFamily="2" charset="77"/>
            </a:rPr>
            <a:t>PL &lt;- as.random(Unexsid296$plats) </a:t>
          </a:r>
        </a:p>
        <a:p>
          <a:r>
            <a:rPr lang="sv-SE" sz="1000">
              <a:solidFill>
                <a:srgbClr val="0233FF"/>
              </a:solidFill>
              <a:latin typeface="Monaco" pitchFamily="2" charset="77"/>
            </a:rPr>
            <a:t>model296 &lt;- lm(täthetA ~ KO + PL + KO*PL, data = Unexsid296)</a:t>
          </a:r>
        </a:p>
        <a:p>
          <a:r>
            <a:rPr lang="sv-SE" sz="1000">
              <a:solidFill>
                <a:srgbClr val="0233FF"/>
              </a:solidFill>
              <a:latin typeface="Monaco" pitchFamily="2" charset="77"/>
            </a:rPr>
            <a:t>C.test(model296)</a:t>
          </a:r>
        </a:p>
        <a:p>
          <a:endParaRPr lang="sv-SE" sz="1000">
            <a:solidFill>
              <a:srgbClr val="0233FF"/>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model296</a:t>
          </a:r>
        </a:p>
        <a:p>
          <a:r>
            <a:rPr lang="sv-SE" sz="1000">
              <a:solidFill>
                <a:schemeClr val="tx1"/>
              </a:solidFill>
              <a:latin typeface="Monaco" pitchFamily="2" charset="77"/>
            </a:rPr>
            <a:t>C = 0.15491, n = 4, k = 18, p-value = 0.6134</a:t>
          </a:r>
        </a:p>
        <a:p>
          <a:r>
            <a:rPr lang="sv-SE" sz="1000">
              <a:solidFill>
                <a:schemeClr val="tx1"/>
              </a:solidFill>
              <a:latin typeface="Monaco" pitchFamily="2" charset="77"/>
            </a:rPr>
            <a:t>alternative hypothesis: Group BA.mdf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BA.beh  BA.oes  BA.wcg  BA.ghr  BA.cfq  BA.mdf  EF.beh  EF.oes  EF.wcg  EF.ghr  EF.cfq </a:t>
          </a:r>
        </a:p>
        <a:p>
          <a:r>
            <a:rPr lang="sv-SE" sz="1000">
              <a:solidFill>
                <a:schemeClr val="tx1"/>
              </a:solidFill>
              <a:latin typeface="Monaco" pitchFamily="2" charset="77"/>
            </a:rPr>
            <a:t> 5.5833  1.6667 30.3333  1.6667 24.6667 40.2500 24.6667  6.9167  9.0000 20.6667 16.9167 </a:t>
          </a:r>
        </a:p>
        <a:p>
          <a:r>
            <a:rPr lang="sv-SE" sz="1000">
              <a:solidFill>
                <a:schemeClr val="tx1"/>
              </a:solidFill>
              <a:latin typeface="Monaco" pitchFamily="2" charset="77"/>
            </a:rPr>
            <a:t> EF.mdf  OK.beh  OK.oes  OK.wcg  OK.ghr  OK.cfq  OK.mdf </a:t>
          </a:r>
        </a:p>
        <a:p>
          <a:r>
            <a:rPr lang="sv-SE" sz="1000">
              <a:solidFill>
                <a:schemeClr val="tx1"/>
              </a:solidFill>
              <a:latin typeface="Monaco" pitchFamily="2" charset="77"/>
            </a:rPr>
            <a:t>10.9167  1.6667  5.5833 30.3333  1.6667 24.6667  2.6667 </a:t>
          </a:r>
        </a:p>
        <a:p>
          <a:endParaRPr lang="sv-SE" sz="1000">
            <a:solidFill>
              <a:srgbClr val="0233FF"/>
            </a:solidFill>
            <a:latin typeface="Monaco" pitchFamily="2" charset="77"/>
          </a:endParaRPr>
        </a:p>
        <a:p>
          <a:r>
            <a:rPr lang="sv-SE" sz="1000">
              <a:solidFill>
                <a:srgbClr val="0233FF"/>
              </a:solidFill>
              <a:latin typeface="Monaco" pitchFamily="2" charset="77"/>
            </a:rPr>
            <a:t>gad(model296)</a:t>
          </a:r>
        </a:p>
        <a:p>
          <a:endParaRPr lang="sv-SE" sz="1000">
            <a:latin typeface="Monaco" pitchFamily="2" charset="77"/>
          </a:endParaRPr>
        </a:p>
        <a:p>
          <a:r>
            <a:rPr lang="sv-SE" sz="1000">
              <a:latin typeface="Monaco" pitchFamily="2" charset="77"/>
            </a:rPr>
            <a:t>Analysis of Variance Table</a:t>
          </a:r>
        </a:p>
        <a:p>
          <a:r>
            <a:rPr lang="sv-SE" sz="1000">
              <a:latin typeface="Monaco" pitchFamily="2" charset="77"/>
            </a:rPr>
            <a:t>Response: täthetA</a:t>
          </a:r>
        </a:p>
        <a:p>
          <a:r>
            <a:rPr lang="sv-SE" sz="1000">
              <a:latin typeface="Monaco" pitchFamily="2" charset="77"/>
            </a:rPr>
            <a:t>         Df  Sum Sq Mean Sq F value   Pr(&gt;F)    </a:t>
          </a:r>
        </a:p>
        <a:p>
          <a:r>
            <a:rPr lang="sv-SE" sz="1000">
              <a:latin typeface="Monaco" pitchFamily="2" charset="77"/>
            </a:rPr>
            <a:t>KO        2 1365.58  682.79 44.8959 1.01e-05 ***</a:t>
          </a:r>
        </a:p>
        <a:p>
          <a:r>
            <a:rPr lang="sv-SE" sz="1000">
              <a:latin typeface="Monaco" pitchFamily="2" charset="77"/>
            </a:rPr>
            <a:t>PL        5  104.83   20.97  1.4525   0.2207    </a:t>
          </a:r>
        </a:p>
        <a:p>
          <a:r>
            <a:rPr lang="sv-SE" sz="1000">
              <a:latin typeface="Monaco" pitchFamily="2" charset="77"/>
            </a:rPr>
            <a:t>KO:PL    10  152.08   15.21  1.0536   0.4133    </a:t>
          </a:r>
        </a:p>
        <a:p>
          <a:r>
            <a:rPr lang="sv-SE" sz="1000">
              <a:latin typeface="Monaco" pitchFamily="2" charset="77"/>
            </a:rPr>
            <a:t>Residual 54  779.50   14.44 </a:t>
          </a:r>
        </a:p>
        <a:p>
          <a:r>
            <a:rPr lang="sv-SE" sz="1000">
              <a:latin typeface="Monaco" pitchFamily="2" charset="77"/>
            </a:rPr>
            <a:t>---</a:t>
          </a:r>
        </a:p>
        <a:p>
          <a:r>
            <a:rPr lang="sv-SE" sz="1000">
              <a:latin typeface="Monaco" pitchFamily="2" charset="77"/>
            </a:rPr>
            <a:t>Signif. codes:  0 ‘***’ 0.001 ‘**’ 0.01 ‘*’ 0.05 ‘.’ 0.1 ‘ ’ 1</a:t>
          </a:r>
        </a:p>
        <a:p>
          <a:r>
            <a:rPr lang="sv-SE" sz="1000">
              <a:latin typeface="Monaco" pitchFamily="2" charset="77"/>
            </a:rPr>
            <a:t>+++++++++++++++++++++++++++++++++++++++++++++++++++++++++++++++</a:t>
          </a:r>
        </a:p>
        <a:p>
          <a:endParaRPr lang="sv-SE" sz="1000">
            <a:latin typeface="Monaco" pitchFamily="2" charset="77"/>
          </a:endParaRPr>
        </a:p>
        <a:p>
          <a:endParaRPr lang="sv-SE" sz="1000">
            <a:latin typeface="Monaco" pitchFamily="2" charset="77"/>
          </a:endParaRPr>
        </a:p>
        <a:p>
          <a:r>
            <a:rPr lang="sv-SE" sz="1000">
              <a:solidFill>
                <a:srgbClr val="0233FF"/>
              </a:solidFill>
              <a:latin typeface="Monaco" pitchFamily="2" charset="77"/>
            </a:rPr>
            <a:t>estimates(model296)</a:t>
          </a:r>
        </a:p>
        <a:p>
          <a:r>
            <a:rPr lang="sv-SE" sz="1000">
              <a:latin typeface="Monaco" pitchFamily="2" charset="77"/>
            </a:rPr>
            <a:t>$tm</a:t>
          </a:r>
        </a:p>
        <a:p>
          <a:r>
            <a:rPr lang="sv-SE" sz="1000">
              <a:latin typeface="Monaco" pitchFamily="2" charset="77"/>
            </a:rPr>
            <a:t>      PL KO n</a:t>
          </a:r>
        </a:p>
        <a:p>
          <a:r>
            <a:rPr lang="sv-SE" sz="1000">
              <a:latin typeface="Monaco" pitchFamily="2" charset="77"/>
            </a:rPr>
            <a:t>PL     1  3 4</a:t>
          </a:r>
        </a:p>
        <a:p>
          <a:r>
            <a:rPr lang="sv-SE" sz="1000">
              <a:latin typeface="Monaco" pitchFamily="2" charset="77"/>
            </a:rPr>
            <a:t>KO     6  0 4</a:t>
          </a:r>
        </a:p>
        <a:p>
          <a:r>
            <a:rPr lang="sv-SE" sz="1000">
              <a:latin typeface="Monaco" pitchFamily="2" charset="77"/>
            </a:rPr>
            <a:t>PL:KO  1  0 4</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PL       "Res + PL"           </a:t>
          </a:r>
        </a:p>
        <a:p>
          <a:r>
            <a:rPr lang="sv-SE" sz="1000">
              <a:latin typeface="Monaco" pitchFamily="2" charset="77"/>
            </a:rPr>
            <a:t>KO       "Res + PL:KO + KO"   </a:t>
          </a:r>
        </a:p>
        <a:p>
          <a:r>
            <a:rPr lang="sv-SE" sz="1000">
              <a:latin typeface="Monaco" pitchFamily="2" charset="77"/>
            </a:rPr>
            <a:t>PL:KO    "Res + PL:KO"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PL    "Residual"    </a:t>
          </a:r>
        </a:p>
        <a:p>
          <a:r>
            <a:rPr lang="sv-SE" sz="1000">
              <a:latin typeface="Monaco" pitchFamily="2" charset="77"/>
            </a:rPr>
            <a:t>KO    "PL:KO"       </a:t>
          </a:r>
        </a:p>
        <a:p>
          <a:r>
            <a:rPr lang="sv-SE" sz="1000">
              <a:latin typeface="Monaco" pitchFamily="2" charset="77"/>
            </a:rPr>
            <a:t>PL:KO "Residual"</a:t>
          </a:r>
        </a:p>
        <a:p>
          <a:endParaRPr lang="sv-SE" sz="1100"/>
        </a:p>
        <a:p>
          <a:r>
            <a:rPr lang="sv-SE" sz="1100" i="1"/>
            <a:t>Vi ser att F-kvoten för konkurrens bildas genom att medelkvadratsumman för interaktionen används i under bråkstrecket. Vill man testa med en sammanslagen medelkvadratsumma under bråkstrecket får man göra det manuellt.</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C7212-E7C2-0E41-840B-4230CE66D339}">
  <dimension ref="A1:B27"/>
  <sheetViews>
    <sheetView tabSelected="1" workbookViewId="0">
      <selection activeCell="A7" sqref="A7"/>
    </sheetView>
  </sheetViews>
  <sheetFormatPr baseColWidth="10" defaultRowHeight="16"/>
  <sheetData>
    <row r="1" spans="1:1" ht="24">
      <c r="A1" s="94" t="s">
        <v>175</v>
      </c>
    </row>
    <row r="3" spans="1:1" ht="19">
      <c r="A3" s="2" t="s">
        <v>158</v>
      </c>
    </row>
    <row r="4" spans="1:1" ht="19">
      <c r="A4" s="77" t="s">
        <v>160</v>
      </c>
    </row>
    <row r="26" spans="2:2" ht="19">
      <c r="B26" s="77" t="s">
        <v>159</v>
      </c>
    </row>
    <row r="27" spans="2:2" ht="19">
      <c r="B27" s="77" t="s">
        <v>154</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04767-E473-0445-93C2-D518351811DE}">
  <dimension ref="A1:C51"/>
  <sheetViews>
    <sheetView zoomScaleNormal="100" workbookViewId="0">
      <selection activeCell="A2" sqref="A2"/>
    </sheetView>
  </sheetViews>
  <sheetFormatPr baseColWidth="10" defaultRowHeight="16"/>
  <sheetData>
    <row r="1" spans="1:1" ht="19">
      <c r="A1" s="2" t="s">
        <v>157</v>
      </c>
    </row>
    <row r="37" spans="2:3" ht="19">
      <c r="C37" s="77"/>
    </row>
    <row r="38" spans="2:3" ht="19">
      <c r="C38" s="77"/>
    </row>
    <row r="39" spans="2:3" ht="19">
      <c r="C39" s="77"/>
    </row>
    <row r="40" spans="2:3" ht="19">
      <c r="C40" s="77"/>
    </row>
    <row r="41" spans="2:3" ht="19">
      <c r="C41" s="77"/>
    </row>
    <row r="42" spans="2:3" ht="19">
      <c r="C42" s="77"/>
    </row>
    <row r="45" spans="2:3" ht="19">
      <c r="B45" s="77" t="s">
        <v>161</v>
      </c>
    </row>
    <row r="46" spans="2:3" ht="19">
      <c r="B46" s="77" t="s">
        <v>155</v>
      </c>
    </row>
    <row r="47" spans="2:3" ht="19">
      <c r="B47" s="78" t="s">
        <v>173</v>
      </c>
    </row>
    <row r="48" spans="2:3" ht="22">
      <c r="B48" s="77" t="s">
        <v>156</v>
      </c>
    </row>
    <row r="50" spans="2:2" ht="19">
      <c r="B50" s="77" t="s">
        <v>159</v>
      </c>
    </row>
    <row r="51" spans="2:2" ht="19">
      <c r="B51" s="77" t="s">
        <v>154</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693A4-C2A1-2F4F-9508-BE101045BD69}">
  <dimension ref="B1:AO71"/>
  <sheetViews>
    <sheetView zoomScaleNormal="100" workbookViewId="0">
      <selection activeCell="A10" sqref="A10"/>
    </sheetView>
  </sheetViews>
  <sheetFormatPr baseColWidth="10" defaultRowHeight="16"/>
  <cols>
    <col min="1" max="1" width="4" customWidth="1"/>
  </cols>
  <sheetData>
    <row r="1" spans="2:21" ht="19">
      <c r="B1" s="2" t="s">
        <v>0</v>
      </c>
    </row>
    <row r="2" spans="2:21" ht="17" thickBot="1"/>
    <row r="3" spans="2:21" ht="17" thickBot="1">
      <c r="D3" s="10" t="s">
        <v>1</v>
      </c>
      <c r="E3" s="11" t="s">
        <v>162</v>
      </c>
      <c r="F3" s="11" t="s">
        <v>163</v>
      </c>
      <c r="G3" s="12" t="s">
        <v>2</v>
      </c>
      <c r="H3" s="13" t="s">
        <v>3</v>
      </c>
      <c r="I3" s="13" t="s">
        <v>4</v>
      </c>
      <c r="J3" s="14" t="s">
        <v>5</v>
      </c>
      <c r="K3" s="15" t="s">
        <v>6</v>
      </c>
      <c r="L3" s="15" t="s">
        <v>7</v>
      </c>
      <c r="M3" s="16" t="s">
        <v>8</v>
      </c>
      <c r="N3" s="17" t="s">
        <v>9</v>
      </c>
      <c r="O3" s="17" t="s">
        <v>10</v>
      </c>
      <c r="P3" s="18" t="s">
        <v>11</v>
      </c>
      <c r="Q3" s="19" t="s">
        <v>12</v>
      </c>
      <c r="R3" s="19" t="s">
        <v>13</v>
      </c>
      <c r="S3" s="20" t="s">
        <v>14</v>
      </c>
      <c r="T3" s="21" t="s">
        <v>15</v>
      </c>
      <c r="U3" s="22" t="s">
        <v>16</v>
      </c>
    </row>
    <row r="4" spans="2:21">
      <c r="D4" s="3">
        <v>12</v>
      </c>
      <c r="E4" s="3">
        <v>2</v>
      </c>
      <c r="F4" s="3">
        <v>7</v>
      </c>
      <c r="G4" s="3">
        <v>17</v>
      </c>
      <c r="H4" s="3">
        <v>11</v>
      </c>
      <c r="I4" s="3">
        <v>2</v>
      </c>
      <c r="J4" s="3">
        <v>24</v>
      </c>
      <c r="K4" s="3">
        <v>6</v>
      </c>
      <c r="L4" s="3">
        <v>14</v>
      </c>
      <c r="M4" s="3">
        <v>19</v>
      </c>
      <c r="N4" s="3">
        <v>7</v>
      </c>
      <c r="O4" s="3">
        <v>9</v>
      </c>
      <c r="P4" s="3">
        <v>18</v>
      </c>
      <c r="Q4" s="3">
        <v>6</v>
      </c>
      <c r="R4" s="3">
        <v>8</v>
      </c>
      <c r="S4" s="3">
        <v>11</v>
      </c>
      <c r="T4" s="3">
        <v>3</v>
      </c>
      <c r="U4" s="3">
        <v>9</v>
      </c>
    </row>
    <row r="5" spans="2:21">
      <c r="D5" s="3">
        <v>17</v>
      </c>
      <c r="E5" s="3">
        <v>13</v>
      </c>
      <c r="F5" s="3">
        <v>8</v>
      </c>
      <c r="G5" s="3">
        <v>18</v>
      </c>
      <c r="H5" s="3">
        <v>16</v>
      </c>
      <c r="I5" s="3">
        <v>7</v>
      </c>
      <c r="J5" s="3">
        <v>16</v>
      </c>
      <c r="K5" s="3">
        <v>12</v>
      </c>
      <c r="L5" s="3">
        <v>6</v>
      </c>
      <c r="M5" s="3">
        <v>18</v>
      </c>
      <c r="N5" s="3">
        <v>16</v>
      </c>
      <c r="O5" s="3">
        <v>8</v>
      </c>
      <c r="P5" s="3">
        <v>21</v>
      </c>
      <c r="Q5" s="3">
        <v>15</v>
      </c>
      <c r="R5" s="3">
        <v>11</v>
      </c>
      <c r="S5" s="3">
        <v>26</v>
      </c>
      <c r="T5" s="3">
        <v>9</v>
      </c>
      <c r="U5" s="3">
        <v>11</v>
      </c>
    </row>
    <row r="6" spans="2:21">
      <c r="D6" s="3">
        <v>17</v>
      </c>
      <c r="E6" s="3">
        <v>12</v>
      </c>
      <c r="F6" s="3">
        <v>5</v>
      </c>
      <c r="G6" s="3">
        <v>15</v>
      </c>
      <c r="H6" s="3">
        <v>12</v>
      </c>
      <c r="I6" s="3">
        <v>7</v>
      </c>
      <c r="J6" s="3">
        <v>18</v>
      </c>
      <c r="K6" s="3">
        <v>12</v>
      </c>
      <c r="L6" s="3">
        <v>8</v>
      </c>
      <c r="M6" s="3">
        <v>20</v>
      </c>
      <c r="N6" s="3">
        <v>6</v>
      </c>
      <c r="O6" s="3">
        <v>10</v>
      </c>
      <c r="P6" s="3">
        <v>22</v>
      </c>
      <c r="Q6" s="3">
        <v>10</v>
      </c>
      <c r="R6" s="3">
        <v>12</v>
      </c>
      <c r="S6" s="3">
        <v>17</v>
      </c>
      <c r="T6" s="3">
        <v>10</v>
      </c>
      <c r="U6" s="3">
        <v>9</v>
      </c>
    </row>
    <row r="7" spans="2:21">
      <c r="D7" s="3">
        <v>15</v>
      </c>
      <c r="E7" s="3">
        <v>9</v>
      </c>
      <c r="F7" s="3">
        <v>6</v>
      </c>
      <c r="G7" s="3">
        <v>16</v>
      </c>
      <c r="H7" s="3">
        <v>10</v>
      </c>
      <c r="I7" s="3">
        <v>5</v>
      </c>
      <c r="J7" s="3">
        <v>28</v>
      </c>
      <c r="K7" s="3">
        <v>8</v>
      </c>
      <c r="L7" s="3">
        <v>18</v>
      </c>
      <c r="M7" s="3">
        <v>17</v>
      </c>
      <c r="N7" s="3">
        <v>11</v>
      </c>
      <c r="O7" s="3">
        <v>7</v>
      </c>
      <c r="P7" s="3">
        <v>11</v>
      </c>
      <c r="Q7" s="3">
        <v>14</v>
      </c>
      <c r="R7" s="3">
        <v>1</v>
      </c>
      <c r="S7" s="3">
        <v>21</v>
      </c>
      <c r="T7" s="3">
        <v>5</v>
      </c>
      <c r="U7" s="3">
        <v>7</v>
      </c>
    </row>
    <row r="30" spans="23:41" ht="23">
      <c r="W30" s="4" t="s">
        <v>17</v>
      </c>
    </row>
    <row r="31" spans="23:41">
      <c r="W31" s="5"/>
      <c r="X31" s="5" t="s">
        <v>18</v>
      </c>
      <c r="Y31" s="5" t="s">
        <v>164</v>
      </c>
      <c r="Z31" s="5" t="s">
        <v>165</v>
      </c>
      <c r="AA31" s="5" t="s">
        <v>19</v>
      </c>
      <c r="AB31" s="5" t="s">
        <v>20</v>
      </c>
      <c r="AC31" s="5" t="s">
        <v>21</v>
      </c>
      <c r="AD31" s="5" t="s">
        <v>22</v>
      </c>
      <c r="AE31" s="5" t="s">
        <v>23</v>
      </c>
      <c r="AF31" s="5" t="s">
        <v>24</v>
      </c>
      <c r="AG31" s="5" t="s">
        <v>25</v>
      </c>
      <c r="AH31" s="5" t="s">
        <v>26</v>
      </c>
      <c r="AI31" s="5" t="s">
        <v>27</v>
      </c>
      <c r="AJ31" s="5" t="s">
        <v>28</v>
      </c>
      <c r="AK31" s="5" t="s">
        <v>29</v>
      </c>
      <c r="AL31" s="5" t="s">
        <v>30</v>
      </c>
      <c r="AM31" s="5" t="s">
        <v>31</v>
      </c>
      <c r="AN31" s="5" t="s">
        <v>32</v>
      </c>
      <c r="AO31" s="5" t="s">
        <v>33</v>
      </c>
    </row>
    <row r="32" spans="23:41" ht="17">
      <c r="W32" s="6" t="s">
        <v>34</v>
      </c>
      <c r="X32" s="6" t="s">
        <v>35</v>
      </c>
      <c r="Y32" s="6" t="s">
        <v>36</v>
      </c>
      <c r="Z32" s="6" t="s">
        <v>37</v>
      </c>
      <c r="AA32" s="6" t="s">
        <v>38</v>
      </c>
      <c r="AB32" s="6" t="s">
        <v>39</v>
      </c>
      <c r="AC32" s="6" t="s">
        <v>40</v>
      </c>
      <c r="AD32" s="6" t="s">
        <v>41</v>
      </c>
      <c r="AE32" s="6" t="s">
        <v>42</v>
      </c>
      <c r="AF32" s="6" t="s">
        <v>38</v>
      </c>
      <c r="AG32" s="6" t="s">
        <v>43</v>
      </c>
      <c r="AH32" s="6" t="s">
        <v>39</v>
      </c>
      <c r="AI32" s="6" t="s">
        <v>44</v>
      </c>
      <c r="AJ32" s="6" t="s">
        <v>45</v>
      </c>
      <c r="AK32" s="6" t="s">
        <v>46</v>
      </c>
      <c r="AL32" s="6" t="s">
        <v>42</v>
      </c>
      <c r="AM32" s="6" t="s">
        <v>47</v>
      </c>
      <c r="AN32" s="6" t="s">
        <v>44</v>
      </c>
      <c r="AO32" s="6" t="s">
        <v>48</v>
      </c>
    </row>
    <row r="33" spans="3:41" ht="17">
      <c r="W33" s="6" t="s">
        <v>49</v>
      </c>
      <c r="X33" s="6" t="s">
        <v>35</v>
      </c>
      <c r="Y33" s="6" t="s">
        <v>50</v>
      </c>
      <c r="Z33" s="6" t="s">
        <v>51</v>
      </c>
      <c r="AA33" s="6" t="s">
        <v>52</v>
      </c>
      <c r="AB33" s="6" t="s">
        <v>53</v>
      </c>
      <c r="AC33" s="6" t="s">
        <v>40</v>
      </c>
      <c r="AD33" s="6" t="s">
        <v>47</v>
      </c>
      <c r="AE33" s="6" t="s">
        <v>42</v>
      </c>
      <c r="AF33" s="6" t="s">
        <v>39</v>
      </c>
      <c r="AG33" s="6" t="s">
        <v>54</v>
      </c>
      <c r="AH33" s="6" t="s">
        <v>55</v>
      </c>
      <c r="AI33" s="6" t="s">
        <v>56</v>
      </c>
      <c r="AJ33" s="6" t="s">
        <v>57</v>
      </c>
      <c r="AK33" s="6" t="s">
        <v>58</v>
      </c>
      <c r="AL33" s="6" t="s">
        <v>59</v>
      </c>
      <c r="AM33" s="6" t="s">
        <v>60</v>
      </c>
      <c r="AN33" s="6" t="s">
        <v>56</v>
      </c>
      <c r="AO33" s="6" t="s">
        <v>44</v>
      </c>
    </row>
    <row r="34" spans="3:41" ht="17">
      <c r="W34" s="6" t="s">
        <v>61</v>
      </c>
      <c r="X34" s="6" t="s">
        <v>39</v>
      </c>
      <c r="Y34" s="6" t="s">
        <v>62</v>
      </c>
      <c r="Z34" s="6" t="s">
        <v>63</v>
      </c>
      <c r="AA34" s="6" t="s">
        <v>64</v>
      </c>
      <c r="AB34" s="6" t="s">
        <v>59</v>
      </c>
      <c r="AC34" s="6" t="s">
        <v>65</v>
      </c>
      <c r="AD34" s="6" t="s">
        <v>66</v>
      </c>
      <c r="AE34" s="6" t="s">
        <v>44</v>
      </c>
      <c r="AF34" s="6" t="s">
        <v>48</v>
      </c>
      <c r="AG34" s="6" t="s">
        <v>67</v>
      </c>
      <c r="AH34" s="6" t="s">
        <v>68</v>
      </c>
      <c r="AI34" s="6" t="s">
        <v>69</v>
      </c>
      <c r="AJ34" s="6" t="s">
        <v>54</v>
      </c>
      <c r="AK34" s="6" t="s">
        <v>42</v>
      </c>
      <c r="AL34" s="6" t="s">
        <v>56</v>
      </c>
      <c r="AM34" s="6" t="s">
        <v>70</v>
      </c>
      <c r="AN34" s="6" t="s">
        <v>40</v>
      </c>
      <c r="AO34" s="6" t="s">
        <v>68</v>
      </c>
    </row>
    <row r="35" spans="3:41" ht="17">
      <c r="W35" s="6" t="s">
        <v>71</v>
      </c>
      <c r="X35" s="6" t="s">
        <v>55</v>
      </c>
      <c r="Y35" s="6" t="s">
        <v>72</v>
      </c>
      <c r="Z35" s="6" t="s">
        <v>72</v>
      </c>
      <c r="AA35" s="6" t="s">
        <v>73</v>
      </c>
      <c r="AB35" s="6" t="s">
        <v>62</v>
      </c>
      <c r="AC35" s="6" t="s">
        <v>74</v>
      </c>
      <c r="AD35" s="6" t="s">
        <v>35</v>
      </c>
      <c r="AE35" s="6" t="s">
        <v>40</v>
      </c>
      <c r="AF35" s="6" t="s">
        <v>40</v>
      </c>
      <c r="AG35" s="6" t="s">
        <v>52</v>
      </c>
      <c r="AH35" s="6" t="s">
        <v>63</v>
      </c>
      <c r="AI35" s="6" t="s">
        <v>51</v>
      </c>
      <c r="AJ35" s="6" t="s">
        <v>58</v>
      </c>
      <c r="AK35" s="6" t="s">
        <v>37</v>
      </c>
      <c r="AL35" s="6" t="s">
        <v>75</v>
      </c>
      <c r="AM35" s="6" t="s">
        <v>53</v>
      </c>
      <c r="AN35" s="6" t="s">
        <v>76</v>
      </c>
      <c r="AO35" s="6" t="s">
        <v>37</v>
      </c>
    </row>
    <row r="36" spans="3:41" ht="17">
      <c r="W36" s="6" t="s">
        <v>77</v>
      </c>
      <c r="X36" s="6" t="s">
        <v>42</v>
      </c>
      <c r="Y36" s="6" t="s">
        <v>78</v>
      </c>
      <c r="Z36" s="6" t="s">
        <v>79</v>
      </c>
      <c r="AA36" s="6" t="s">
        <v>46</v>
      </c>
      <c r="AB36" s="6" t="s">
        <v>44</v>
      </c>
      <c r="AC36" s="6" t="s">
        <v>78</v>
      </c>
      <c r="AD36" s="6" t="s">
        <v>39</v>
      </c>
      <c r="AE36" s="6" t="s">
        <v>65</v>
      </c>
      <c r="AF36" s="6" t="s">
        <v>65</v>
      </c>
      <c r="AG36" s="6" t="s">
        <v>35</v>
      </c>
      <c r="AH36" s="6" t="s">
        <v>65</v>
      </c>
      <c r="AI36" s="6" t="s">
        <v>40</v>
      </c>
      <c r="AJ36" s="6" t="s">
        <v>48</v>
      </c>
      <c r="AK36" s="6" t="s">
        <v>65</v>
      </c>
      <c r="AL36" s="6" t="s">
        <v>80</v>
      </c>
      <c r="AM36" s="6" t="s">
        <v>48</v>
      </c>
      <c r="AN36" s="6" t="s">
        <v>81</v>
      </c>
      <c r="AO36" s="6" t="s">
        <v>40</v>
      </c>
    </row>
    <row r="37" spans="3:41" ht="17">
      <c r="W37" s="6" t="s">
        <v>82</v>
      </c>
      <c r="X37" s="6" t="s">
        <v>76</v>
      </c>
      <c r="Y37" s="6" t="s">
        <v>76</v>
      </c>
      <c r="Z37" s="6" t="s">
        <v>76</v>
      </c>
      <c r="AA37" s="6" t="s">
        <v>76</v>
      </c>
      <c r="AB37" s="6" t="s">
        <v>76</v>
      </c>
      <c r="AC37" s="6" t="s">
        <v>76</v>
      </c>
      <c r="AD37" s="6" t="s">
        <v>76</v>
      </c>
      <c r="AE37" s="6" t="s">
        <v>76</v>
      </c>
      <c r="AF37" s="6" t="s">
        <v>76</v>
      </c>
      <c r="AG37" s="6" t="s">
        <v>76</v>
      </c>
      <c r="AH37" s="6" t="s">
        <v>76</v>
      </c>
      <c r="AI37" s="6" t="s">
        <v>76</v>
      </c>
      <c r="AJ37" s="6" t="s">
        <v>76</v>
      </c>
      <c r="AK37" s="6" t="s">
        <v>76</v>
      </c>
      <c r="AL37" s="6" t="s">
        <v>76</v>
      </c>
      <c r="AM37" s="6" t="s">
        <v>76</v>
      </c>
      <c r="AN37" s="6" t="s">
        <v>76</v>
      </c>
      <c r="AO37" s="6" t="s">
        <v>76</v>
      </c>
    </row>
    <row r="38" spans="3:41" ht="17">
      <c r="W38" s="6" t="s">
        <v>83</v>
      </c>
      <c r="X38" s="6" t="s">
        <v>84</v>
      </c>
      <c r="Y38" s="6" t="s">
        <v>68</v>
      </c>
      <c r="Z38" s="6" t="s">
        <v>63</v>
      </c>
      <c r="AA38" s="6" t="s">
        <v>64</v>
      </c>
      <c r="AB38" s="6" t="s">
        <v>85</v>
      </c>
      <c r="AC38" s="6" t="s">
        <v>86</v>
      </c>
      <c r="AD38" s="6" t="s">
        <v>57</v>
      </c>
      <c r="AE38" s="6" t="s">
        <v>56</v>
      </c>
      <c r="AF38" s="6" t="s">
        <v>59</v>
      </c>
      <c r="AG38" s="6" t="s">
        <v>67</v>
      </c>
      <c r="AH38" s="6" t="s">
        <v>44</v>
      </c>
      <c r="AI38" s="6" t="s">
        <v>69</v>
      </c>
      <c r="AJ38" s="6" t="s">
        <v>38</v>
      </c>
      <c r="AK38" s="6" t="s">
        <v>87</v>
      </c>
      <c r="AL38" s="6" t="s">
        <v>37</v>
      </c>
      <c r="AM38" s="6" t="s">
        <v>88</v>
      </c>
      <c r="AN38" s="6" t="s">
        <v>89</v>
      </c>
      <c r="AO38" s="6" t="s">
        <v>68</v>
      </c>
    </row>
    <row r="42" spans="3:41" ht="17" thickBot="1"/>
    <row r="43" spans="3:41" ht="17" thickBot="1">
      <c r="C43" s="23"/>
      <c r="D43" s="11" t="s">
        <v>1</v>
      </c>
      <c r="E43" s="11" t="s">
        <v>162</v>
      </c>
      <c r="F43" s="11" t="s">
        <v>163</v>
      </c>
      <c r="G43" s="12" t="s">
        <v>2</v>
      </c>
      <c r="H43" s="13" t="s">
        <v>3</v>
      </c>
      <c r="I43" s="13" t="s">
        <v>4</v>
      </c>
      <c r="J43" s="14" t="s">
        <v>5</v>
      </c>
      <c r="K43" s="15" t="s">
        <v>6</v>
      </c>
      <c r="L43" s="15" t="s">
        <v>7</v>
      </c>
      <c r="M43" s="16" t="s">
        <v>8</v>
      </c>
      <c r="N43" s="17" t="s">
        <v>9</v>
      </c>
      <c r="O43" s="17" t="s">
        <v>10</v>
      </c>
      <c r="P43" s="18" t="s">
        <v>11</v>
      </c>
      <c r="Q43" s="19" t="s">
        <v>12</v>
      </c>
      <c r="R43" s="19" t="s">
        <v>13</v>
      </c>
      <c r="S43" s="20" t="s">
        <v>14</v>
      </c>
      <c r="T43" s="21" t="s">
        <v>15</v>
      </c>
      <c r="U43" s="22" t="s">
        <v>16</v>
      </c>
    </row>
    <row r="44" spans="3:41">
      <c r="C44" s="7"/>
      <c r="D44" s="7"/>
      <c r="E44" s="7"/>
      <c r="F44" s="7"/>
      <c r="G44" s="7"/>
      <c r="H44" s="7"/>
      <c r="I44" s="7"/>
      <c r="J44" s="7"/>
      <c r="K44" s="7"/>
      <c r="L44" s="7"/>
      <c r="M44" s="7"/>
      <c r="N44" s="7"/>
      <c r="O44" s="7"/>
      <c r="P44" s="7"/>
      <c r="Q44" s="7"/>
      <c r="R44" s="7"/>
      <c r="S44" s="7"/>
      <c r="T44" s="7"/>
      <c r="U44" s="7"/>
    </row>
    <row r="45" spans="3:41">
      <c r="C45" s="7" t="s">
        <v>90</v>
      </c>
      <c r="D45" s="7">
        <v>15.25</v>
      </c>
      <c r="E45" s="7">
        <v>9</v>
      </c>
      <c r="F45" s="7">
        <v>6.5</v>
      </c>
      <c r="G45" s="7">
        <v>16.5</v>
      </c>
      <c r="H45" s="7">
        <v>12.25</v>
      </c>
      <c r="I45" s="7">
        <v>5.25</v>
      </c>
      <c r="J45" s="7">
        <v>21.5</v>
      </c>
      <c r="K45" s="7">
        <v>9.5</v>
      </c>
      <c r="L45" s="7">
        <v>11.5</v>
      </c>
      <c r="M45" s="7">
        <v>18.5</v>
      </c>
      <c r="N45" s="7">
        <v>10</v>
      </c>
      <c r="O45" s="7">
        <v>8.5</v>
      </c>
      <c r="P45" s="7">
        <v>18</v>
      </c>
      <c r="Q45" s="7">
        <v>11.25</v>
      </c>
      <c r="R45" s="7">
        <v>8</v>
      </c>
      <c r="S45" s="7">
        <v>18.75</v>
      </c>
      <c r="T45" s="7">
        <v>6.75</v>
      </c>
      <c r="U45" s="7">
        <v>9</v>
      </c>
    </row>
    <row r="46" spans="3:41">
      <c r="C46" s="7" t="s">
        <v>91</v>
      </c>
      <c r="D46" s="90">
        <v>1.181453906563152</v>
      </c>
      <c r="E46" s="90">
        <v>2.4832774042918899</v>
      </c>
      <c r="F46" s="90">
        <v>0.6454972243679028</v>
      </c>
      <c r="G46" s="90">
        <v>0.6454972243679028</v>
      </c>
      <c r="H46" s="90">
        <v>1.3149778198382918</v>
      </c>
      <c r="I46" s="90">
        <v>1.181453906563152</v>
      </c>
      <c r="J46" s="90">
        <v>2.753785273643051</v>
      </c>
      <c r="K46" s="90">
        <v>1.5</v>
      </c>
      <c r="L46" s="90">
        <v>2.753785273643051</v>
      </c>
      <c r="M46" s="90">
        <v>0.6454972243679028</v>
      </c>
      <c r="N46" s="90">
        <v>2.2730302828309759</v>
      </c>
      <c r="O46" s="90">
        <v>0.6454972243679028</v>
      </c>
      <c r="P46" s="90">
        <v>2.4832774042918899</v>
      </c>
      <c r="Q46" s="90">
        <v>2.056493779875511</v>
      </c>
      <c r="R46" s="90">
        <v>2.4832774042918899</v>
      </c>
      <c r="S46" s="90">
        <v>3.1721443851123801</v>
      </c>
      <c r="T46" s="90">
        <v>1.6520189667999174</v>
      </c>
      <c r="U46" s="90">
        <v>0.81649658092772603</v>
      </c>
    </row>
    <row r="47" spans="3:41">
      <c r="C47" s="7" t="s">
        <v>92</v>
      </c>
      <c r="D47" s="7">
        <v>16</v>
      </c>
      <c r="E47" s="7">
        <v>10.5</v>
      </c>
      <c r="F47" s="7">
        <v>6.5</v>
      </c>
      <c r="G47" s="7">
        <v>16.5</v>
      </c>
      <c r="H47" s="7">
        <v>11.5</v>
      </c>
      <c r="I47" s="7">
        <v>6</v>
      </c>
      <c r="J47" s="7">
        <v>21</v>
      </c>
      <c r="K47" s="7">
        <v>10</v>
      </c>
      <c r="L47" s="7">
        <v>11</v>
      </c>
      <c r="M47" s="7">
        <v>18.5</v>
      </c>
      <c r="N47" s="7">
        <v>9</v>
      </c>
      <c r="O47" s="7">
        <v>8.5</v>
      </c>
      <c r="P47" s="7">
        <v>19.5</v>
      </c>
      <c r="Q47" s="7">
        <v>12</v>
      </c>
      <c r="R47" s="7">
        <v>9.5</v>
      </c>
      <c r="S47" s="7">
        <v>19</v>
      </c>
      <c r="T47" s="7">
        <v>7</v>
      </c>
      <c r="U47" s="7">
        <v>9</v>
      </c>
    </row>
    <row r="48" spans="3:41">
      <c r="C48" s="7" t="s">
        <v>93</v>
      </c>
      <c r="D48" s="7">
        <v>17</v>
      </c>
      <c r="E48" s="7" t="e">
        <v>#N/A</v>
      </c>
      <c r="F48" s="7" t="e">
        <v>#N/A</v>
      </c>
      <c r="G48" s="7" t="e">
        <v>#N/A</v>
      </c>
      <c r="H48" s="7" t="e">
        <v>#N/A</v>
      </c>
      <c r="I48" s="7">
        <v>7</v>
      </c>
      <c r="J48" s="7" t="e">
        <v>#N/A</v>
      </c>
      <c r="K48" s="7">
        <v>12</v>
      </c>
      <c r="L48" s="7" t="e">
        <v>#N/A</v>
      </c>
      <c r="M48" s="7" t="e">
        <v>#N/A</v>
      </c>
      <c r="N48" s="7" t="e">
        <v>#N/A</v>
      </c>
      <c r="O48" s="7" t="e">
        <v>#N/A</v>
      </c>
      <c r="P48" s="7" t="e">
        <v>#N/A</v>
      </c>
      <c r="Q48" s="7" t="e">
        <v>#N/A</v>
      </c>
      <c r="R48" s="7" t="e">
        <v>#N/A</v>
      </c>
      <c r="S48" s="7" t="e">
        <v>#N/A</v>
      </c>
      <c r="T48" s="7" t="e">
        <v>#N/A</v>
      </c>
      <c r="U48" s="7">
        <v>9</v>
      </c>
    </row>
    <row r="49" spans="3:21">
      <c r="C49" s="7" t="s">
        <v>94</v>
      </c>
      <c r="D49" s="90">
        <v>2.3629078131263039</v>
      </c>
      <c r="E49" s="90">
        <v>4.9665548085837798</v>
      </c>
      <c r="F49" s="90">
        <v>1.2909944487358056</v>
      </c>
      <c r="G49" s="90">
        <v>1.2909944487358056</v>
      </c>
      <c r="H49" s="90">
        <v>2.6299556396765835</v>
      </c>
      <c r="I49" s="90">
        <v>2.3629078131263039</v>
      </c>
      <c r="J49" s="90">
        <v>5.5075705472861021</v>
      </c>
      <c r="K49" s="7">
        <v>3</v>
      </c>
      <c r="L49" s="90">
        <v>5.5075705472861021</v>
      </c>
      <c r="M49" s="90">
        <v>1.2909944487358056</v>
      </c>
      <c r="N49" s="90">
        <v>4.5460605656619517</v>
      </c>
      <c r="O49" s="90">
        <v>1.2909944487358056</v>
      </c>
      <c r="P49" s="90">
        <v>4.9665548085837798</v>
      </c>
      <c r="Q49" s="90">
        <v>4.1129875597510219</v>
      </c>
      <c r="R49" s="90">
        <v>4.9665548085837798</v>
      </c>
      <c r="S49" s="90">
        <v>6.3442887702247601</v>
      </c>
      <c r="T49" s="90">
        <v>3.3040379335998349</v>
      </c>
      <c r="U49" s="90">
        <v>1.6329931618554521</v>
      </c>
    </row>
    <row r="50" spans="3:21">
      <c r="C50" s="7" t="s">
        <v>95</v>
      </c>
      <c r="D50" s="90">
        <v>5.583333333333333</v>
      </c>
      <c r="E50" s="90">
        <v>24.666666666666668</v>
      </c>
      <c r="F50" s="90">
        <v>1.6666666666666667</v>
      </c>
      <c r="G50" s="90">
        <v>1.6666666666666667</v>
      </c>
      <c r="H50" s="90">
        <v>6.916666666666667</v>
      </c>
      <c r="I50" s="90">
        <v>5.583333333333333</v>
      </c>
      <c r="J50" s="90">
        <v>30.333333333333332</v>
      </c>
      <c r="K50" s="7">
        <v>9</v>
      </c>
      <c r="L50" s="90">
        <v>30.333333333333332</v>
      </c>
      <c r="M50" s="90">
        <v>1.6666666666666667</v>
      </c>
      <c r="N50" s="90">
        <v>20.666666666666668</v>
      </c>
      <c r="O50" s="90">
        <v>1.6666666666666667</v>
      </c>
      <c r="P50" s="90">
        <v>24.666666666666668</v>
      </c>
      <c r="Q50" s="90">
        <v>16.916666666666668</v>
      </c>
      <c r="R50" s="90">
        <v>24.666666666666668</v>
      </c>
      <c r="S50" s="90">
        <v>40.25</v>
      </c>
      <c r="T50" s="90">
        <v>10.916666666666666</v>
      </c>
      <c r="U50" s="90">
        <v>2.6666666666666665</v>
      </c>
    </row>
    <row r="51" spans="3:21">
      <c r="C51" s="7" t="s">
        <v>96</v>
      </c>
      <c r="D51" s="90">
        <v>0.43573178881711172</v>
      </c>
      <c r="E51" s="7">
        <v>1.4999999999999982</v>
      </c>
      <c r="F51" s="7">
        <v>-1.1999999999999975</v>
      </c>
      <c r="G51" s="7">
        <v>-1.1999999999999975</v>
      </c>
      <c r="H51" s="90">
        <v>2.2348671795616184</v>
      </c>
      <c r="I51" s="90">
        <v>0.43573178881711172</v>
      </c>
      <c r="J51" s="90">
        <v>-3.0329670329670346</v>
      </c>
      <c r="K51" s="90">
        <v>-3.9012345679012306</v>
      </c>
      <c r="L51" s="90">
        <v>-3.0329670329670346</v>
      </c>
      <c r="M51" s="7">
        <v>-1.1999999999999975</v>
      </c>
      <c r="N51" s="90">
        <v>-0.74765868886576037</v>
      </c>
      <c r="O51" s="7">
        <v>-1.1999999999999975</v>
      </c>
      <c r="P51" s="7">
        <v>1.5</v>
      </c>
      <c r="Q51" s="90">
        <v>-1.6531340241209413</v>
      </c>
      <c r="R51" s="7">
        <v>1.5</v>
      </c>
      <c r="S51" s="90">
        <v>-0.32082095598163463</v>
      </c>
      <c r="T51" s="90">
        <v>-3.8690053027212858</v>
      </c>
      <c r="U51" s="7">
        <v>1.4999999999999947</v>
      </c>
    </row>
    <row r="52" spans="3:21">
      <c r="C52" s="7" t="s">
        <v>97</v>
      </c>
      <c r="D52" s="90">
        <v>-1.1938237737069413</v>
      </c>
      <c r="E52" s="90">
        <v>-1.3713350749778439</v>
      </c>
      <c r="F52" s="90">
        <v>9.2518585385429707E-18</v>
      </c>
      <c r="G52" s="90">
        <v>9.2518585385429707E-18</v>
      </c>
      <c r="H52" s="90">
        <v>1.4430588355316418</v>
      </c>
      <c r="I52" s="90">
        <v>-1.1938237737069413</v>
      </c>
      <c r="J52" s="90">
        <v>0.32323140755718427</v>
      </c>
      <c r="K52" s="90">
        <v>-0.37037037037037046</v>
      </c>
      <c r="L52" s="90">
        <v>0.32323140755718427</v>
      </c>
      <c r="M52" s="7">
        <v>0</v>
      </c>
      <c r="N52" s="90">
        <v>0.89407434642050876</v>
      </c>
      <c r="O52" s="7">
        <v>0</v>
      </c>
      <c r="P52" s="90">
        <v>-1.3713350749778439</v>
      </c>
      <c r="Q52" s="90">
        <v>-0.70065210680803214</v>
      </c>
      <c r="R52" s="90">
        <v>-1.3713350749778439</v>
      </c>
      <c r="S52" s="90">
        <v>-0.20461499988071025</v>
      </c>
      <c r="T52" s="90">
        <v>-0.22872775858729727</v>
      </c>
      <c r="U52" s="7">
        <v>0</v>
      </c>
    </row>
    <row r="53" spans="3:21">
      <c r="C53" s="7" t="s">
        <v>98</v>
      </c>
      <c r="D53" s="7">
        <v>5</v>
      </c>
      <c r="E53" s="7">
        <v>11</v>
      </c>
      <c r="F53" s="7">
        <v>3</v>
      </c>
      <c r="G53" s="7">
        <v>3</v>
      </c>
      <c r="H53" s="7">
        <v>6</v>
      </c>
      <c r="I53" s="7">
        <v>5</v>
      </c>
      <c r="J53" s="7">
        <v>12</v>
      </c>
      <c r="K53" s="7">
        <v>6</v>
      </c>
      <c r="L53" s="7">
        <v>12</v>
      </c>
      <c r="M53" s="7">
        <v>3</v>
      </c>
      <c r="N53" s="7">
        <v>10</v>
      </c>
      <c r="O53" s="7">
        <v>3</v>
      </c>
      <c r="P53" s="7">
        <v>11</v>
      </c>
      <c r="Q53" s="7">
        <v>9</v>
      </c>
      <c r="R53" s="7">
        <v>11</v>
      </c>
      <c r="S53" s="7">
        <v>15</v>
      </c>
      <c r="T53" s="7">
        <v>7</v>
      </c>
      <c r="U53" s="7">
        <v>4</v>
      </c>
    </row>
    <row r="54" spans="3:21">
      <c r="C54" s="7" t="s">
        <v>99</v>
      </c>
      <c r="D54" s="7">
        <v>12</v>
      </c>
      <c r="E54" s="7">
        <v>2</v>
      </c>
      <c r="F54" s="7">
        <v>5</v>
      </c>
      <c r="G54" s="7">
        <v>15</v>
      </c>
      <c r="H54" s="7">
        <v>10</v>
      </c>
      <c r="I54" s="7">
        <v>2</v>
      </c>
      <c r="J54" s="7">
        <v>16</v>
      </c>
      <c r="K54" s="7">
        <v>6</v>
      </c>
      <c r="L54" s="7">
        <v>6</v>
      </c>
      <c r="M54" s="7">
        <v>17</v>
      </c>
      <c r="N54" s="7">
        <v>6</v>
      </c>
      <c r="O54" s="7">
        <v>7</v>
      </c>
      <c r="P54" s="7">
        <v>11</v>
      </c>
      <c r="Q54" s="7">
        <v>6</v>
      </c>
      <c r="R54" s="7">
        <v>1</v>
      </c>
      <c r="S54" s="7">
        <v>11</v>
      </c>
      <c r="T54" s="7">
        <v>3</v>
      </c>
      <c r="U54" s="7">
        <v>7</v>
      </c>
    </row>
    <row r="55" spans="3:21">
      <c r="C55" s="7" t="s">
        <v>100</v>
      </c>
      <c r="D55" s="7">
        <v>17</v>
      </c>
      <c r="E55" s="7">
        <v>13</v>
      </c>
      <c r="F55" s="7">
        <v>8</v>
      </c>
      <c r="G55" s="7">
        <v>18</v>
      </c>
      <c r="H55" s="7">
        <v>16</v>
      </c>
      <c r="I55" s="7">
        <v>7</v>
      </c>
      <c r="J55" s="7">
        <v>28</v>
      </c>
      <c r="K55" s="7">
        <v>12</v>
      </c>
      <c r="L55" s="7">
        <v>18</v>
      </c>
      <c r="M55" s="7">
        <v>20</v>
      </c>
      <c r="N55" s="7">
        <v>16</v>
      </c>
      <c r="O55" s="7">
        <v>10</v>
      </c>
      <c r="P55" s="7">
        <v>22</v>
      </c>
      <c r="Q55" s="7">
        <v>15</v>
      </c>
      <c r="R55" s="7">
        <v>12</v>
      </c>
      <c r="S55" s="7">
        <v>26</v>
      </c>
      <c r="T55" s="7">
        <v>10</v>
      </c>
      <c r="U55" s="7">
        <v>11</v>
      </c>
    </row>
    <row r="56" spans="3:21">
      <c r="C56" s="7" t="s">
        <v>101</v>
      </c>
      <c r="D56" s="7">
        <v>61</v>
      </c>
      <c r="E56" s="7">
        <v>36</v>
      </c>
      <c r="F56" s="7">
        <v>26</v>
      </c>
      <c r="G56" s="7">
        <v>66</v>
      </c>
      <c r="H56" s="7">
        <v>49</v>
      </c>
      <c r="I56" s="7">
        <v>21</v>
      </c>
      <c r="J56" s="7">
        <v>86</v>
      </c>
      <c r="K56" s="7">
        <v>38</v>
      </c>
      <c r="L56" s="7">
        <v>46</v>
      </c>
      <c r="M56" s="7">
        <v>74</v>
      </c>
      <c r="N56" s="7">
        <v>40</v>
      </c>
      <c r="O56" s="7">
        <v>34</v>
      </c>
      <c r="P56" s="7">
        <v>72</v>
      </c>
      <c r="Q56" s="7">
        <v>45</v>
      </c>
      <c r="R56" s="7">
        <v>32</v>
      </c>
      <c r="S56" s="7">
        <v>75</v>
      </c>
      <c r="T56" s="7">
        <v>27</v>
      </c>
      <c r="U56" s="7">
        <v>36</v>
      </c>
    </row>
    <row r="57" spans="3:21">
      <c r="C57" s="7" t="s">
        <v>102</v>
      </c>
      <c r="D57" s="7">
        <v>4</v>
      </c>
      <c r="E57" s="7">
        <v>4</v>
      </c>
      <c r="F57" s="7">
        <v>4</v>
      </c>
      <c r="G57" s="7">
        <v>4</v>
      </c>
      <c r="H57" s="7">
        <v>4</v>
      </c>
      <c r="I57" s="7">
        <v>4</v>
      </c>
      <c r="J57" s="7">
        <v>4</v>
      </c>
      <c r="K57" s="7">
        <v>4</v>
      </c>
      <c r="L57" s="7">
        <v>4</v>
      </c>
      <c r="M57" s="7">
        <v>4</v>
      </c>
      <c r="N57" s="7">
        <v>4</v>
      </c>
      <c r="O57" s="7">
        <v>4</v>
      </c>
      <c r="P57" s="7">
        <v>4</v>
      </c>
      <c r="Q57" s="7">
        <v>4</v>
      </c>
      <c r="R57" s="7">
        <v>4</v>
      </c>
      <c r="S57" s="7">
        <v>4</v>
      </c>
      <c r="T57" s="7">
        <v>4</v>
      </c>
      <c r="U57" s="7">
        <v>4</v>
      </c>
    </row>
    <row r="58" spans="3:21" ht="17" thickBot="1">
      <c r="C58" s="8" t="s">
        <v>103</v>
      </c>
      <c r="D58" s="95">
        <v>3.7599136198049057</v>
      </c>
      <c r="E58" s="95">
        <v>7.9028970002832413</v>
      </c>
      <c r="F58" s="95">
        <v>2.0542602567605206</v>
      </c>
      <c r="G58" s="95">
        <v>2.0542602567605206</v>
      </c>
      <c r="H58" s="95">
        <v>4.1848463042743971</v>
      </c>
      <c r="I58" s="95">
        <v>3.7599136198049057</v>
      </c>
      <c r="J58" s="95">
        <v>8.7637737696500118</v>
      </c>
      <c r="K58" s="95">
        <v>4.7736694579255614</v>
      </c>
      <c r="L58" s="95">
        <v>8.7637737696500118</v>
      </c>
      <c r="M58" s="95">
        <v>2.0542602567605206</v>
      </c>
      <c r="N58" s="95">
        <v>7.2337968253934202</v>
      </c>
      <c r="O58" s="95">
        <v>2.0542602567605206</v>
      </c>
      <c r="P58" s="95">
        <v>7.9028970002832413</v>
      </c>
      <c r="Q58" s="95">
        <v>6.544681031603746</v>
      </c>
      <c r="R58" s="95">
        <v>7.9028970002832413</v>
      </c>
      <c r="S58" s="95">
        <v>10.095179178227353</v>
      </c>
      <c r="T58" s="95">
        <v>5.2574616571510058</v>
      </c>
      <c r="U58" s="95">
        <v>2.5984565272502218</v>
      </c>
    </row>
    <row r="64" spans="3:21" ht="17">
      <c r="D64" s="24" t="s">
        <v>104</v>
      </c>
    </row>
    <row r="65" spans="4:6">
      <c r="D65" t="s">
        <v>105</v>
      </c>
    </row>
    <row r="66" spans="4:6" ht="17" thickBot="1">
      <c r="D66" s="25"/>
      <c r="E66" s="25"/>
    </row>
    <row r="67" spans="4:6" ht="17" thickTop="1">
      <c r="D67" s="26" t="s">
        <v>106</v>
      </c>
      <c r="E67">
        <v>18</v>
      </c>
    </row>
    <row r="68" spans="4:6">
      <c r="D68" s="27" t="s">
        <v>107</v>
      </c>
      <c r="E68">
        <v>3</v>
      </c>
    </row>
    <row r="69" spans="4:6">
      <c r="D69" s="28" t="s">
        <v>108</v>
      </c>
      <c r="E69">
        <v>0.2205</v>
      </c>
    </row>
    <row r="70" spans="4:6" ht="17" thickBot="1">
      <c r="D70" s="29" t="s">
        <v>109</v>
      </c>
      <c r="E70" s="30">
        <f>MAX(D50:U50)/SUM(D50:U50)</f>
        <v>0.15490699166132138</v>
      </c>
      <c r="F70" s="1" t="s">
        <v>110</v>
      </c>
    </row>
    <row r="71" spans="4:6" ht="17" thickTop="1"/>
  </sheetData>
  <conditionalFormatting sqref="D45:U45 D4:U7 D47:U47 D54:U5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89168-7E49-4941-ABA6-ADD5696DA60D}">
  <dimension ref="A1:AB104"/>
  <sheetViews>
    <sheetView zoomScaleNormal="100" workbookViewId="0">
      <selection activeCell="A5" sqref="A5"/>
    </sheetView>
  </sheetViews>
  <sheetFormatPr baseColWidth="10" defaultRowHeight="16"/>
  <cols>
    <col min="1" max="1" width="6.33203125" customWidth="1"/>
    <col min="8" max="8" width="12.6640625" bestFit="1" customWidth="1"/>
    <col min="10" max="10" width="11.6640625" bestFit="1" customWidth="1"/>
    <col min="14" max="14" width="13.1640625" customWidth="1"/>
    <col min="16" max="16" width="10.83203125" customWidth="1"/>
  </cols>
  <sheetData>
    <row r="1" spans="1:26" ht="19">
      <c r="A1" s="2" t="s">
        <v>174</v>
      </c>
    </row>
    <row r="2" spans="1:26" ht="23">
      <c r="W2" s="4" t="s">
        <v>17</v>
      </c>
    </row>
    <row r="3" spans="1:26">
      <c r="B3" t="s">
        <v>116</v>
      </c>
      <c r="W3" s="5"/>
      <c r="X3" s="5" t="s">
        <v>146</v>
      </c>
      <c r="Y3" s="5" t="s">
        <v>147</v>
      </c>
      <c r="Z3" s="5" t="s">
        <v>148</v>
      </c>
    </row>
    <row r="4" spans="1:26" ht="17">
      <c r="W4" s="6" t="s">
        <v>34</v>
      </c>
      <c r="X4" s="6" t="s">
        <v>47</v>
      </c>
      <c r="Y4" s="6" t="s">
        <v>39</v>
      </c>
      <c r="Z4" s="6" t="s">
        <v>53</v>
      </c>
    </row>
    <row r="5" spans="1:26" ht="18" thickBot="1">
      <c r="B5" s="31"/>
      <c r="C5" s="98" t="s">
        <v>111</v>
      </c>
      <c r="D5" s="98"/>
      <c r="E5" s="98"/>
      <c r="H5" s="58"/>
      <c r="W5" s="6" t="s">
        <v>49</v>
      </c>
      <c r="X5" s="6" t="s">
        <v>149</v>
      </c>
      <c r="Y5" s="6" t="s">
        <v>42</v>
      </c>
      <c r="Z5" s="6" t="s">
        <v>56</v>
      </c>
    </row>
    <row r="6" spans="1:26" ht="19" thickTop="1" thickBot="1">
      <c r="B6" s="65" t="s">
        <v>112</v>
      </c>
      <c r="C6" s="66" t="s">
        <v>113</v>
      </c>
      <c r="D6" s="71" t="s">
        <v>114</v>
      </c>
      <c r="E6" s="70" t="s">
        <v>115</v>
      </c>
      <c r="G6" t="s">
        <v>123</v>
      </c>
      <c r="W6" s="6" t="s">
        <v>61</v>
      </c>
      <c r="X6" s="6" t="s">
        <v>52</v>
      </c>
      <c r="Y6" s="6" t="s">
        <v>44</v>
      </c>
      <c r="Z6" s="6" t="s">
        <v>37</v>
      </c>
    </row>
    <row r="7" spans="1:26" ht="19" thickTop="1" thickBot="1">
      <c r="B7" s="31" t="s">
        <v>117</v>
      </c>
      <c r="C7" s="32">
        <v>12</v>
      </c>
      <c r="D7" s="72">
        <v>2</v>
      </c>
      <c r="E7" s="64">
        <v>7</v>
      </c>
      <c r="H7" s="67"/>
      <c r="I7" s="58"/>
      <c r="J7" s="62"/>
      <c r="W7" s="6" t="s">
        <v>71</v>
      </c>
      <c r="X7" s="6" t="s">
        <v>39</v>
      </c>
      <c r="Y7" s="6" t="s">
        <v>63</v>
      </c>
      <c r="Z7" s="6" t="s">
        <v>63</v>
      </c>
    </row>
    <row r="8" spans="1:26" ht="19" thickTop="1" thickBot="1">
      <c r="B8" s="31"/>
      <c r="C8" s="35">
        <v>17</v>
      </c>
      <c r="D8" s="36">
        <v>13</v>
      </c>
      <c r="E8" s="37">
        <v>8</v>
      </c>
      <c r="G8" s="58" t="s">
        <v>124</v>
      </c>
      <c r="H8" s="68" t="s">
        <v>113</v>
      </c>
      <c r="I8" s="74" t="s">
        <v>114</v>
      </c>
      <c r="J8" s="75" t="s">
        <v>115</v>
      </c>
      <c r="K8" t="s">
        <v>125</v>
      </c>
      <c r="W8" s="6" t="s">
        <v>77</v>
      </c>
      <c r="X8" s="6" t="s">
        <v>48</v>
      </c>
      <c r="Y8" s="6" t="s">
        <v>78</v>
      </c>
      <c r="Z8" s="6" t="s">
        <v>78</v>
      </c>
    </row>
    <row r="9" spans="1:26" ht="19" thickTop="1" thickBot="1">
      <c r="B9" s="31"/>
      <c r="C9" s="35">
        <v>17</v>
      </c>
      <c r="D9" s="32">
        <v>12</v>
      </c>
      <c r="E9" s="38">
        <v>5</v>
      </c>
      <c r="G9" s="55" t="s">
        <v>117</v>
      </c>
      <c r="H9" s="69"/>
      <c r="I9" s="73"/>
      <c r="J9" s="63"/>
      <c r="K9" s="55"/>
      <c r="W9" s="6" t="s">
        <v>82</v>
      </c>
      <c r="X9" s="6" t="s">
        <v>150</v>
      </c>
      <c r="Y9" s="6" t="s">
        <v>150</v>
      </c>
      <c r="Z9" s="6" t="s">
        <v>150</v>
      </c>
    </row>
    <row r="10" spans="1:26" ht="17">
      <c r="B10" s="31"/>
      <c r="C10" s="39">
        <v>15</v>
      </c>
      <c r="D10" s="40">
        <v>9</v>
      </c>
      <c r="E10" s="41">
        <v>6</v>
      </c>
      <c r="G10" s="7" t="s">
        <v>102</v>
      </c>
      <c r="H10" s="7">
        <v>4</v>
      </c>
      <c r="I10" s="7">
        <v>4</v>
      </c>
      <c r="J10" s="7">
        <v>4</v>
      </c>
      <c r="K10" s="7">
        <v>12</v>
      </c>
      <c r="W10" s="6" t="s">
        <v>83</v>
      </c>
      <c r="X10" s="6" t="s">
        <v>151</v>
      </c>
      <c r="Y10" s="6" t="s">
        <v>152</v>
      </c>
      <c r="Z10" s="6" t="s">
        <v>153</v>
      </c>
    </row>
    <row r="11" spans="1:26">
      <c r="B11" s="31" t="s">
        <v>118</v>
      </c>
      <c r="C11" s="35">
        <v>17</v>
      </c>
      <c r="D11" s="42">
        <v>11</v>
      </c>
      <c r="E11" s="33">
        <v>2</v>
      </c>
      <c r="G11" s="7" t="s">
        <v>101</v>
      </c>
      <c r="H11" s="7">
        <v>61</v>
      </c>
      <c r="I11" s="7">
        <v>36</v>
      </c>
      <c r="J11" s="7">
        <v>26</v>
      </c>
      <c r="K11" s="7">
        <v>123</v>
      </c>
    </row>
    <row r="12" spans="1:26">
      <c r="B12" s="31"/>
      <c r="C12" s="43">
        <v>18</v>
      </c>
      <c r="D12" s="44">
        <v>16</v>
      </c>
      <c r="E12" s="34">
        <v>7</v>
      </c>
      <c r="G12" s="7" t="s">
        <v>90</v>
      </c>
      <c r="H12" s="7">
        <v>15.25</v>
      </c>
      <c r="I12" s="7">
        <v>9</v>
      </c>
      <c r="J12" s="7">
        <v>6.5</v>
      </c>
      <c r="K12" s="7">
        <v>10.25</v>
      </c>
    </row>
    <row r="13" spans="1:26">
      <c r="B13" s="31"/>
      <c r="C13" s="39">
        <v>15</v>
      </c>
      <c r="D13" s="32">
        <v>12</v>
      </c>
      <c r="E13" s="34">
        <v>7</v>
      </c>
      <c r="G13" s="7" t="s">
        <v>95</v>
      </c>
      <c r="H13" s="90">
        <v>5.583333333333333</v>
      </c>
      <c r="I13" s="90">
        <v>24.666666666666668</v>
      </c>
      <c r="J13" s="90">
        <v>1.6666666666666667</v>
      </c>
      <c r="K13" s="90">
        <v>23.477272727272727</v>
      </c>
    </row>
    <row r="14" spans="1:26">
      <c r="B14" s="31"/>
      <c r="C14" s="44">
        <v>16</v>
      </c>
      <c r="D14" s="45">
        <v>10</v>
      </c>
      <c r="E14" s="38">
        <v>5</v>
      </c>
      <c r="G14" s="7"/>
      <c r="H14" s="7"/>
      <c r="I14" s="7"/>
      <c r="J14" s="7"/>
      <c r="K14" s="7"/>
    </row>
    <row r="15" spans="1:26" ht="17" thickBot="1">
      <c r="B15" s="31" t="s">
        <v>119</v>
      </c>
      <c r="C15" s="46">
        <v>24</v>
      </c>
      <c r="D15" s="41">
        <v>6</v>
      </c>
      <c r="E15" s="47">
        <v>14</v>
      </c>
      <c r="G15" s="55" t="s">
        <v>118</v>
      </c>
      <c r="H15" s="55"/>
      <c r="I15" s="55"/>
      <c r="J15" s="55"/>
      <c r="K15" s="55"/>
    </row>
    <row r="16" spans="1:26">
      <c r="B16" s="31"/>
      <c r="C16" s="44">
        <v>16</v>
      </c>
      <c r="D16" s="32">
        <v>12</v>
      </c>
      <c r="E16" s="41">
        <v>6</v>
      </c>
      <c r="G16" s="7" t="s">
        <v>102</v>
      </c>
      <c r="H16" s="7">
        <v>4</v>
      </c>
      <c r="I16" s="7">
        <v>4</v>
      </c>
      <c r="J16" s="7">
        <v>4</v>
      </c>
      <c r="K16" s="7">
        <v>12</v>
      </c>
    </row>
    <row r="17" spans="2:20">
      <c r="B17" s="31"/>
      <c r="C17" s="43">
        <v>18</v>
      </c>
      <c r="D17" s="32">
        <v>12</v>
      </c>
      <c r="E17" s="37">
        <v>8</v>
      </c>
      <c r="G17" s="7" t="s">
        <v>101</v>
      </c>
      <c r="H17" s="7">
        <v>66</v>
      </c>
      <c r="I17" s="7">
        <v>49</v>
      </c>
      <c r="J17" s="7">
        <v>21</v>
      </c>
      <c r="K17" s="7">
        <v>136</v>
      </c>
    </row>
    <row r="18" spans="2:20">
      <c r="B18" s="31"/>
      <c r="C18" s="48">
        <v>28</v>
      </c>
      <c r="D18" s="37">
        <v>8</v>
      </c>
      <c r="E18" s="43">
        <v>18</v>
      </c>
      <c r="G18" s="7" t="s">
        <v>90</v>
      </c>
      <c r="H18" s="7">
        <v>16.5</v>
      </c>
      <c r="I18" s="7">
        <v>12.25</v>
      </c>
      <c r="J18" s="7">
        <v>5.25</v>
      </c>
      <c r="K18" s="90">
        <v>11.333333333333334</v>
      </c>
    </row>
    <row r="19" spans="2:20">
      <c r="B19" s="31" t="s">
        <v>120</v>
      </c>
      <c r="C19" s="49">
        <v>19</v>
      </c>
      <c r="D19" s="34">
        <v>7</v>
      </c>
      <c r="E19" s="40">
        <v>9</v>
      </c>
      <c r="G19" s="7" t="s">
        <v>95</v>
      </c>
      <c r="H19" s="90">
        <v>1.6666666666666667</v>
      </c>
      <c r="I19" s="90">
        <v>6.916666666666667</v>
      </c>
      <c r="J19" s="90">
        <v>5.583333333333333</v>
      </c>
      <c r="K19" s="90">
        <v>27.333333333333339</v>
      </c>
    </row>
    <row r="20" spans="2:20">
      <c r="B20" s="31"/>
      <c r="C20" s="43">
        <v>18</v>
      </c>
      <c r="D20" s="44">
        <v>16</v>
      </c>
      <c r="E20" s="37">
        <v>8</v>
      </c>
      <c r="G20" s="7"/>
      <c r="H20" s="7"/>
      <c r="I20" s="7"/>
      <c r="J20" s="7"/>
      <c r="K20" s="7"/>
    </row>
    <row r="21" spans="2:20" ht="17" thickBot="1">
      <c r="B21" s="31"/>
      <c r="C21" s="50">
        <v>20</v>
      </c>
      <c r="D21" s="41">
        <v>6</v>
      </c>
      <c r="E21" s="45">
        <v>10</v>
      </c>
      <c r="G21" s="55" t="s">
        <v>119</v>
      </c>
      <c r="H21" s="55"/>
      <c r="I21" s="55"/>
      <c r="J21" s="55"/>
      <c r="K21" s="55"/>
    </row>
    <row r="22" spans="2:20">
      <c r="B22" s="31"/>
      <c r="C22" s="35">
        <v>17</v>
      </c>
      <c r="D22" s="42">
        <v>11</v>
      </c>
      <c r="E22" s="34">
        <v>7</v>
      </c>
      <c r="G22" s="7" t="s">
        <v>102</v>
      </c>
      <c r="H22" s="7">
        <v>4</v>
      </c>
      <c r="I22" s="7">
        <v>4</v>
      </c>
      <c r="J22" s="7">
        <v>4</v>
      </c>
      <c r="K22" s="7">
        <v>12</v>
      </c>
    </row>
    <row r="23" spans="2:20">
      <c r="B23" s="31" t="s">
        <v>121</v>
      </c>
      <c r="C23" s="43">
        <v>18</v>
      </c>
      <c r="D23" s="41">
        <v>6</v>
      </c>
      <c r="E23" s="37">
        <v>8</v>
      </c>
      <c r="G23" s="7" t="s">
        <v>101</v>
      </c>
      <c r="H23" s="7">
        <v>86</v>
      </c>
      <c r="I23" s="7">
        <v>38</v>
      </c>
      <c r="J23" s="7">
        <v>46</v>
      </c>
      <c r="K23" s="7">
        <v>170</v>
      </c>
    </row>
    <row r="24" spans="2:20">
      <c r="B24" s="31"/>
      <c r="C24" s="51">
        <v>21</v>
      </c>
      <c r="D24" s="39">
        <v>15</v>
      </c>
      <c r="E24" s="42">
        <v>11</v>
      </c>
      <c r="G24" s="7" t="s">
        <v>90</v>
      </c>
      <c r="H24" s="7">
        <v>21.5</v>
      </c>
      <c r="I24" s="7">
        <v>9.5</v>
      </c>
      <c r="J24" s="7">
        <v>11.5</v>
      </c>
      <c r="K24" s="90">
        <v>14.166666666666666</v>
      </c>
    </row>
    <row r="25" spans="2:20">
      <c r="B25" s="31"/>
      <c r="C25" s="52">
        <v>22</v>
      </c>
      <c r="D25" s="45">
        <v>10</v>
      </c>
      <c r="E25" s="32">
        <v>12</v>
      </c>
      <c r="G25" s="7" t="s">
        <v>95</v>
      </c>
      <c r="H25" s="90">
        <v>30.333333333333332</v>
      </c>
      <c r="I25" s="7">
        <v>9</v>
      </c>
      <c r="J25" s="90">
        <v>30.333333333333332</v>
      </c>
      <c r="K25" s="90">
        <v>49.060606060606048</v>
      </c>
    </row>
    <row r="26" spans="2:20">
      <c r="B26" s="31"/>
      <c r="C26" s="42">
        <v>11</v>
      </c>
      <c r="D26" s="47">
        <v>14</v>
      </c>
      <c r="E26" s="53">
        <v>1</v>
      </c>
      <c r="G26" s="7"/>
      <c r="H26" s="7"/>
      <c r="I26" s="7"/>
      <c r="J26" s="7"/>
      <c r="K26" s="7"/>
      <c r="M26" s="79"/>
      <c r="O26" s="31"/>
      <c r="P26" s="59"/>
      <c r="Q26" s="80" t="s">
        <v>167</v>
      </c>
      <c r="R26" s="89" t="s">
        <v>172</v>
      </c>
      <c r="S26" s="81" t="s">
        <v>168</v>
      </c>
    </row>
    <row r="27" spans="2:20" ht="17" thickBot="1">
      <c r="B27" s="31" t="s">
        <v>122</v>
      </c>
      <c r="C27" s="54">
        <v>11</v>
      </c>
      <c r="D27" s="54">
        <v>3</v>
      </c>
      <c r="E27" s="54">
        <v>9</v>
      </c>
      <c r="G27" s="55" t="s">
        <v>120</v>
      </c>
      <c r="H27" s="55"/>
      <c r="I27" s="55"/>
      <c r="J27" s="55"/>
      <c r="K27" s="55"/>
      <c r="Q27">
        <f>COUNT(H48:J48)</f>
        <v>3</v>
      </c>
      <c r="R27">
        <f>COUNT(H12,H18,H24,H30,H36,H42)</f>
        <v>6</v>
      </c>
      <c r="S27">
        <f>H10</f>
        <v>4</v>
      </c>
    </row>
    <row r="28" spans="2:20">
      <c r="C28" s="54">
        <v>26</v>
      </c>
      <c r="D28" s="54">
        <v>9</v>
      </c>
      <c r="E28" s="54">
        <v>11</v>
      </c>
      <c r="G28" s="7" t="s">
        <v>102</v>
      </c>
      <c r="H28" s="7">
        <v>4</v>
      </c>
      <c r="I28" s="7">
        <v>4</v>
      </c>
      <c r="J28" s="7">
        <v>4</v>
      </c>
      <c r="K28" s="7">
        <v>12</v>
      </c>
    </row>
    <row r="29" spans="2:20">
      <c r="C29" s="54">
        <v>17</v>
      </c>
      <c r="D29" s="54">
        <v>10</v>
      </c>
      <c r="E29" s="54">
        <v>9</v>
      </c>
      <c r="G29" s="7" t="s">
        <v>101</v>
      </c>
      <c r="H29" s="7">
        <v>74</v>
      </c>
      <c r="I29" s="7">
        <v>40</v>
      </c>
      <c r="J29" s="7">
        <v>34</v>
      </c>
      <c r="K29" s="7">
        <v>148</v>
      </c>
      <c r="T29" s="60"/>
    </row>
    <row r="30" spans="2:20">
      <c r="C30" s="54">
        <v>21</v>
      </c>
      <c r="D30" s="54">
        <v>5</v>
      </c>
      <c r="E30" s="54">
        <v>7</v>
      </c>
      <c r="G30" s="7" t="s">
        <v>90</v>
      </c>
      <c r="H30" s="7">
        <v>18.5</v>
      </c>
      <c r="I30" s="7">
        <v>10</v>
      </c>
      <c r="J30" s="7">
        <v>8.5</v>
      </c>
      <c r="K30" s="90">
        <v>12.333333333333334</v>
      </c>
      <c r="Q30" s="88"/>
    </row>
    <row r="31" spans="2:20">
      <c r="G31" s="7" t="s">
        <v>95</v>
      </c>
      <c r="H31" s="90">
        <v>1.6666666666666667</v>
      </c>
      <c r="I31" s="90">
        <v>20.666666666666668</v>
      </c>
      <c r="J31" s="90">
        <v>1.6666666666666667</v>
      </c>
      <c r="K31" s="90">
        <v>27.696969696969703</v>
      </c>
      <c r="Q31" s="88"/>
    </row>
    <row r="32" spans="2:20">
      <c r="G32" s="7"/>
      <c r="H32" s="7"/>
      <c r="I32" s="7"/>
      <c r="J32" s="7"/>
      <c r="K32" s="7"/>
      <c r="N32" s="82" t="s">
        <v>130</v>
      </c>
      <c r="O32" s="82" t="s">
        <v>170</v>
      </c>
      <c r="P32" s="82" t="s">
        <v>132</v>
      </c>
      <c r="Q32" s="88"/>
      <c r="T32" s="1"/>
    </row>
    <row r="33" spans="7:17" ht="17" thickBot="1">
      <c r="G33" s="55" t="s">
        <v>121</v>
      </c>
      <c r="H33" s="55"/>
      <c r="I33" s="55"/>
      <c r="J33" s="55"/>
      <c r="K33" s="55"/>
      <c r="M33" s="87" t="s">
        <v>166</v>
      </c>
      <c r="N33" s="85">
        <f>($J$48-$I$48)^2*$R$27*$S$27/2</f>
        <v>33.333333333333314</v>
      </c>
      <c r="O33" s="85">
        <f>N33/J69</f>
        <v>2.2900080508095533</v>
      </c>
      <c r="P33" s="85">
        <f>_xlfn.F.DIST.RT(O33,1,I69)</f>
        <v>0.13513218083479947</v>
      </c>
    </row>
    <row r="34" spans="7:17">
      <c r="G34" s="7" t="s">
        <v>102</v>
      </c>
      <c r="H34" s="7">
        <v>4</v>
      </c>
      <c r="I34" s="7">
        <v>4</v>
      </c>
      <c r="J34" s="7">
        <v>4</v>
      </c>
      <c r="K34" s="7">
        <v>12</v>
      </c>
      <c r="M34" s="87" t="s">
        <v>169</v>
      </c>
      <c r="N34" s="83">
        <f>(((($J$48+$I$48)/2)-$H$48)^2*$R$27*$S$27)/(0.5^2+0.5^2+(-1)^2)</f>
        <v>1332.25</v>
      </c>
      <c r="O34" s="84">
        <f>N34/J69</f>
        <v>91.525896770730867</v>
      </c>
      <c r="P34" s="86">
        <f>_xlfn.F.DIST.RT(O34,1,I69)</f>
        <v>5.8595771916188377E-14</v>
      </c>
    </row>
    <row r="35" spans="7:17">
      <c r="G35" s="7" t="s">
        <v>101</v>
      </c>
      <c r="H35" s="7">
        <v>72</v>
      </c>
      <c r="I35" s="7">
        <v>45</v>
      </c>
      <c r="J35" s="7">
        <v>32</v>
      </c>
      <c r="K35" s="7">
        <v>149</v>
      </c>
    </row>
    <row r="36" spans="7:17">
      <c r="G36" s="7" t="s">
        <v>90</v>
      </c>
      <c r="H36" s="7">
        <v>18</v>
      </c>
      <c r="I36" s="7">
        <v>11.25</v>
      </c>
      <c r="J36" s="7">
        <v>8</v>
      </c>
      <c r="K36" s="90">
        <v>12.416666666666666</v>
      </c>
      <c r="Q36" s="61"/>
    </row>
    <row r="37" spans="7:17">
      <c r="G37" s="7" t="s">
        <v>95</v>
      </c>
      <c r="H37" s="90">
        <v>24.666666666666668</v>
      </c>
      <c r="I37" s="90">
        <v>16.916666666666668</v>
      </c>
      <c r="J37" s="90">
        <v>24.666666666666668</v>
      </c>
      <c r="K37" s="90">
        <v>36.992424242424249</v>
      </c>
    </row>
    <row r="38" spans="7:17">
      <c r="G38" s="7"/>
      <c r="H38" s="7"/>
      <c r="I38" s="7"/>
      <c r="J38" s="7"/>
      <c r="K38" s="7"/>
    </row>
    <row r="39" spans="7:17" ht="17" thickBot="1">
      <c r="G39" s="55" t="s">
        <v>122</v>
      </c>
      <c r="H39" s="55"/>
      <c r="I39" s="55"/>
      <c r="J39" s="55"/>
      <c r="K39" s="55"/>
    </row>
    <row r="40" spans="7:17">
      <c r="G40" s="7" t="s">
        <v>102</v>
      </c>
      <c r="H40" s="7">
        <v>4</v>
      </c>
      <c r="I40" s="7">
        <v>4</v>
      </c>
      <c r="J40" s="7">
        <v>4</v>
      </c>
      <c r="K40" s="7">
        <v>12</v>
      </c>
    </row>
    <row r="41" spans="7:17">
      <c r="G41" s="7" t="s">
        <v>101</v>
      </c>
      <c r="H41" s="7">
        <v>75</v>
      </c>
      <c r="I41" s="7">
        <v>27</v>
      </c>
      <c r="J41" s="7">
        <v>36</v>
      </c>
      <c r="K41" s="7">
        <v>138</v>
      </c>
    </row>
    <row r="42" spans="7:17">
      <c r="G42" s="7" t="s">
        <v>90</v>
      </c>
      <c r="H42" s="7">
        <v>18.75</v>
      </c>
      <c r="I42" s="7">
        <v>6.75</v>
      </c>
      <c r="J42" s="7">
        <v>9</v>
      </c>
      <c r="K42" s="7">
        <v>11.5</v>
      </c>
    </row>
    <row r="43" spans="7:17">
      <c r="G43" s="7" t="s">
        <v>95</v>
      </c>
      <c r="H43" s="7">
        <v>40.25</v>
      </c>
      <c r="I43" s="90">
        <v>10.916666666666666</v>
      </c>
      <c r="J43" s="90">
        <v>2.6666666666666665</v>
      </c>
      <c r="K43" s="90">
        <v>44.272727272727273</v>
      </c>
    </row>
    <row r="44" spans="7:17">
      <c r="G44" s="7"/>
      <c r="H44" s="7"/>
      <c r="I44" s="7"/>
      <c r="J44" s="7"/>
      <c r="K44" s="7"/>
    </row>
    <row r="45" spans="7:17" ht="17" thickBot="1">
      <c r="G45" s="55" t="s">
        <v>125</v>
      </c>
      <c r="H45" s="55"/>
      <c r="I45" s="55"/>
      <c r="J45" s="55"/>
      <c r="K45" s="55"/>
      <c r="L45" s="55"/>
      <c r="M45" s="55"/>
      <c r="N45" s="55"/>
    </row>
    <row r="46" spans="7:17">
      <c r="G46" s="7" t="s">
        <v>102</v>
      </c>
      <c r="H46" s="7">
        <v>24</v>
      </c>
      <c r="I46" s="7">
        <v>24</v>
      </c>
      <c r="J46" s="7">
        <v>24</v>
      </c>
      <c r="K46" s="7"/>
      <c r="L46" s="7"/>
      <c r="M46" s="7"/>
      <c r="N46" s="7"/>
    </row>
    <row r="47" spans="7:17">
      <c r="G47" s="7" t="s">
        <v>101</v>
      </c>
      <c r="H47" s="7">
        <v>434</v>
      </c>
      <c r="I47" s="7">
        <v>235</v>
      </c>
      <c r="J47" s="7">
        <v>195</v>
      </c>
      <c r="K47" s="7"/>
      <c r="L47" s="7"/>
      <c r="M47" s="7"/>
      <c r="N47" s="7"/>
    </row>
    <row r="48" spans="7:17">
      <c r="G48" s="7" t="s">
        <v>90</v>
      </c>
      <c r="H48" s="90">
        <v>18.083333333333332</v>
      </c>
      <c r="I48" s="90">
        <v>9.7916666666666661</v>
      </c>
      <c r="J48" s="7">
        <v>8.125</v>
      </c>
      <c r="K48" s="7"/>
      <c r="L48" s="7"/>
      <c r="M48" s="7"/>
      <c r="N48" s="7"/>
    </row>
    <row r="49" spans="7:14">
      <c r="G49" s="7" t="s">
        <v>95</v>
      </c>
      <c r="H49" s="90">
        <v>17.55797101449274</v>
      </c>
      <c r="I49" s="90">
        <v>14.780797101449282</v>
      </c>
      <c r="J49" s="90">
        <v>12.722826086956522</v>
      </c>
      <c r="K49" s="7"/>
      <c r="L49" s="7"/>
      <c r="M49" s="7"/>
      <c r="N49" s="7"/>
    </row>
    <row r="50" spans="7:14">
      <c r="G50" s="7"/>
      <c r="H50" s="7"/>
      <c r="I50" s="7"/>
      <c r="J50" s="7"/>
      <c r="K50" s="7"/>
      <c r="L50" s="7"/>
      <c r="M50" s="7"/>
      <c r="N50" s="7"/>
    </row>
    <row r="52" spans="7:14" ht="17" thickBot="1">
      <c r="G52" t="s">
        <v>126</v>
      </c>
    </row>
    <row r="53" spans="7:14">
      <c r="G53" s="9" t="s">
        <v>127</v>
      </c>
      <c r="H53" s="9" t="s">
        <v>128</v>
      </c>
      <c r="I53" s="9" t="s">
        <v>129</v>
      </c>
      <c r="J53" s="9" t="s">
        <v>130</v>
      </c>
      <c r="K53" s="9" t="s">
        <v>131</v>
      </c>
      <c r="L53" s="9" t="s">
        <v>132</v>
      </c>
      <c r="M53" s="9" t="s">
        <v>133</v>
      </c>
    </row>
    <row r="54" spans="7:14">
      <c r="G54" s="7" t="s">
        <v>134</v>
      </c>
      <c r="H54" s="90">
        <v>104.83333333333348</v>
      </c>
      <c r="I54" s="7">
        <v>5</v>
      </c>
      <c r="J54" s="90">
        <v>20.966666666666697</v>
      </c>
      <c r="K54" s="96">
        <v>1.4524695317511247</v>
      </c>
      <c r="L54" s="90">
        <v>0.22070820663325497</v>
      </c>
      <c r="M54" s="96">
        <v>2.3860698615742186</v>
      </c>
    </row>
    <row r="55" spans="7:14" ht="17" thickBot="1">
      <c r="G55" s="7" t="s">
        <v>135</v>
      </c>
      <c r="H55" s="90">
        <v>1365.5833333333335</v>
      </c>
      <c r="I55" s="7">
        <v>2</v>
      </c>
      <c r="J55" s="90">
        <v>682.79166666666674</v>
      </c>
      <c r="K55" s="97">
        <v>47.300513149454787</v>
      </c>
      <c r="L55" s="90">
        <v>1.3490954460620794E-12</v>
      </c>
      <c r="M55" s="96">
        <v>3.1682459672513383</v>
      </c>
    </row>
    <row r="56" spans="7:14" ht="17" thickBot="1">
      <c r="G56" s="7" t="s">
        <v>136</v>
      </c>
      <c r="H56" s="90">
        <v>152.08333333333303</v>
      </c>
      <c r="I56" s="7">
        <v>10</v>
      </c>
      <c r="J56" s="90">
        <v>15.208333333333304</v>
      </c>
      <c r="K56" s="96">
        <v>1.0535599743425252</v>
      </c>
      <c r="L56" s="92">
        <v>0.4133379128249195</v>
      </c>
      <c r="M56" s="96">
        <v>2.0111809241130807</v>
      </c>
    </row>
    <row r="57" spans="7:14">
      <c r="G57" s="7" t="s">
        <v>137</v>
      </c>
      <c r="H57" s="7">
        <v>779.5</v>
      </c>
      <c r="I57" s="7">
        <v>54</v>
      </c>
      <c r="J57" s="90">
        <v>14.435185185185185</v>
      </c>
      <c r="K57" s="7"/>
      <c r="L57" s="7"/>
      <c r="M57" s="7"/>
    </row>
    <row r="58" spans="7:14">
      <c r="G58" s="7"/>
      <c r="H58" s="7"/>
      <c r="I58" s="7"/>
      <c r="J58" s="7"/>
      <c r="K58" s="7"/>
      <c r="L58" s="7"/>
      <c r="M58" s="7"/>
    </row>
    <row r="59" spans="7:14" ht="17" thickBot="1">
      <c r="G59" s="8" t="s">
        <v>125</v>
      </c>
      <c r="H59" s="8">
        <v>2402</v>
      </c>
      <c r="I59" s="8">
        <v>71</v>
      </c>
      <c r="J59" s="8"/>
      <c r="K59" s="8"/>
      <c r="L59" s="8"/>
      <c r="M59" s="8"/>
    </row>
    <row r="62" spans="7:14" ht="17" thickBot="1">
      <c r="G62" t="s">
        <v>126</v>
      </c>
    </row>
    <row r="63" spans="7:14">
      <c r="G63" s="56" t="s">
        <v>138</v>
      </c>
      <c r="H63" s="56" t="s">
        <v>139</v>
      </c>
      <c r="I63" s="56" t="s">
        <v>140</v>
      </c>
      <c r="J63" s="56" t="s">
        <v>141</v>
      </c>
      <c r="K63" s="56" t="s">
        <v>131</v>
      </c>
      <c r="L63" s="56" t="s">
        <v>142</v>
      </c>
    </row>
    <row r="64" spans="7:14">
      <c r="G64" s="7" t="s">
        <v>112</v>
      </c>
      <c r="H64" s="90">
        <v>104.83333333333348</v>
      </c>
      <c r="I64" s="7">
        <v>5</v>
      </c>
      <c r="J64" s="90">
        <v>20.966666666666697</v>
      </c>
      <c r="K64" s="96">
        <f>J64/J69</f>
        <v>1.4404150639592117</v>
      </c>
      <c r="L64" s="90">
        <f>_xlfn.F.DIST.RT(K64,I64,I69)</f>
        <v>0.22198236971768287</v>
      </c>
    </row>
    <row r="65" spans="7:12">
      <c r="G65" s="7" t="s">
        <v>111</v>
      </c>
      <c r="H65" s="90">
        <v>1365.5833333333335</v>
      </c>
      <c r="I65" s="7">
        <v>2</v>
      </c>
      <c r="J65" s="90">
        <v>682.79166666666674</v>
      </c>
      <c r="K65" s="97">
        <f>J65/J69</f>
        <v>46.907952410770214</v>
      </c>
      <c r="L65" s="93">
        <f>_xlfn.F.DIST.RT(K65,I65,I69)</f>
        <v>2.8637462847081902E-13</v>
      </c>
    </row>
    <row r="66" spans="7:12">
      <c r="G66" s="7" t="s">
        <v>143</v>
      </c>
      <c r="H66" s="90">
        <v>152.08333333333303</v>
      </c>
      <c r="I66" s="7">
        <v>10</v>
      </c>
      <c r="J66" s="90">
        <v>15.208333333333304</v>
      </c>
      <c r="K66" s="96">
        <v>1.0535599743425252</v>
      </c>
      <c r="L66" s="90">
        <v>0.4133379128249195</v>
      </c>
    </row>
    <row r="67" spans="7:12">
      <c r="G67" s="7" t="s">
        <v>144</v>
      </c>
      <c r="H67" s="7">
        <v>779.5</v>
      </c>
      <c r="I67" s="7">
        <v>54</v>
      </c>
      <c r="J67" s="90">
        <v>14.435185185185185</v>
      </c>
      <c r="K67" s="7"/>
      <c r="L67" s="7"/>
    </row>
    <row r="68" spans="7:12">
      <c r="G68" s="7"/>
      <c r="H68" s="7"/>
      <c r="I68" s="7"/>
      <c r="J68" s="7"/>
      <c r="K68" s="7"/>
      <c r="L68" s="7"/>
    </row>
    <row r="69" spans="7:12" ht="17" thickBot="1">
      <c r="G69" s="57" t="s">
        <v>145</v>
      </c>
      <c r="H69" s="91">
        <f>H66+H67</f>
        <v>931.58333333333303</v>
      </c>
      <c r="I69" s="8">
        <f>I66+I67</f>
        <v>64</v>
      </c>
      <c r="J69" s="91">
        <f>H69/I69</f>
        <v>14.555989583333329</v>
      </c>
      <c r="K69" s="8"/>
      <c r="L69" s="8"/>
    </row>
    <row r="104" spans="28:28">
      <c r="AB104" s="76" t="s">
        <v>171</v>
      </c>
    </row>
  </sheetData>
  <mergeCells count="1">
    <mergeCell ref="C5:E5"/>
  </mergeCells>
  <conditionalFormatting sqref="C7:E30">
    <cfRule type="colorScale" priority="3">
      <colorScale>
        <cfvo type="min"/>
        <cfvo type="percentile" val="50"/>
        <cfvo type="max"/>
        <color rgb="FFF8696B"/>
        <color rgb="FFFFEB84"/>
        <color rgb="FF63BE7B"/>
      </colorScale>
    </cfRule>
  </conditionalFormatting>
  <conditionalFormatting sqref="C7:E30 H48:J48">
    <cfRule type="colorScale" priority="2">
      <colorScale>
        <cfvo type="min"/>
        <cfvo type="percentile" val="50"/>
        <cfvo type="max"/>
        <color rgb="FFF8696B"/>
        <color rgb="FFFFEB84"/>
        <color rgb="FF63BE7B"/>
      </colorScale>
    </cfRule>
  </conditionalFormatting>
  <conditionalFormatting sqref="H48:J48 C7:E3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Kalkylblad</vt:lpstr>
      </vt:variant>
      <vt:variant>
        <vt:i4>4</vt:i4>
      </vt:variant>
      <vt:variant>
        <vt:lpstr>Namngivna områden</vt:lpstr>
      </vt:variant>
      <vt:variant>
        <vt:i4>4</vt:i4>
      </vt:variant>
    </vt:vector>
  </HeadingPairs>
  <TitlesOfParts>
    <vt:vector size="8" baseType="lpstr">
      <vt:lpstr>Skiss experimentutformning v1</vt:lpstr>
      <vt:lpstr>Skiss experimentutformning v2</vt:lpstr>
      <vt:lpstr>Lådagram och test av förutsättn</vt:lpstr>
      <vt:lpstr>Anova, mult jfr och slutsatser</vt:lpstr>
      <vt:lpstr>'Skiss experimentutformning v2'!OLE_LINK129</vt:lpstr>
      <vt:lpstr>'Skiss experimentutformning v2'!OLE_LINK145</vt:lpstr>
      <vt:lpstr>'Skiss experimentutformning v2'!OLE_LINK370</vt:lpstr>
      <vt:lpstr>'Skiss experimentutformning v2'!OLE_LINK479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2019-03-29T08:52:04Z</dcterms:created>
  <dcterms:modified xsi:type="dcterms:W3CDTF">2020-01-14T08:12:01Z</dcterms:modified>
</cp:coreProperties>
</file>