
<file path=[Content_Types].xml><?xml version="1.0" encoding="utf-8"?>
<Types xmlns="http://schemas.openxmlformats.org/package/2006/content-types">
  <Default Extension="bin" ContentType="application/vnd.openxmlformats-officedocument.oleObject"/>
  <Default Extension="png" ContentType="image/png"/>
  <Default Extension="pict" ContentType="image/pict"/>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ate1904="1"/>
  <mc:AlternateContent xmlns:mc="http://schemas.openxmlformats.org/markup-compatibility/2006">
    <mc:Choice Requires="x15">
      <x15ac:absPath xmlns:x15ac="http://schemas.microsoft.com/office/spreadsheetml/2010/11/ac" url="/Users/boj15/Box Sync/Default Sync Folder/Dropbox/Kurs i experimentdesign/statdistansv20/Kursmapp/avsnitt6/nest-det/"/>
    </mc:Choice>
  </mc:AlternateContent>
  <xr:revisionPtr revIDLastSave="0" documentId="13_ncr:1_{A15D8DCE-C532-A244-915E-9ECD5095B469}" xr6:coauthVersionLast="36" xr6:coauthVersionMax="36" xr10:uidLastSave="{00000000-0000-0000-0000-000000000000}"/>
  <bookViews>
    <workbookView xWindow="960" yWindow="460" windowWidth="30720" windowHeight="20800" tabRatio="500" xr2:uid="{00000000-000D-0000-FFFF-FFFF00000000}"/>
  </bookViews>
  <sheets>
    <sheet name="Sheet1" sheetId="1" r:id="rId1"/>
  </sheets>
  <calcPr calcId="181029"/>
</workbook>
</file>

<file path=xl/calcChain.xml><?xml version="1.0" encoding="utf-8"?>
<calcChain xmlns="http://schemas.openxmlformats.org/spreadsheetml/2006/main">
  <c r="C236" i="1" l="1"/>
  <c r="H392" i="1" l="1"/>
  <c r="H390" i="1"/>
  <c r="C283" i="1"/>
  <c r="C259" i="1"/>
  <c r="C125" i="1"/>
  <c r="G26" i="1"/>
  <c r="G24" i="1"/>
  <c r="E13" i="1"/>
  <c r="D13" i="1"/>
  <c r="C13" i="1"/>
  <c r="B13" i="1"/>
  <c r="E407" i="1"/>
  <c r="G392" i="1"/>
  <c r="G390" i="1"/>
  <c r="C392" i="1"/>
  <c r="C407" i="1" s="1"/>
  <c r="D392" i="1"/>
  <c r="E392" i="1" s="1"/>
  <c r="D377" i="1"/>
  <c r="C377" i="1"/>
  <c r="C17" i="1"/>
  <c r="D29" i="1" s="1"/>
  <c r="E17" i="1"/>
  <c r="D26" i="1" s="1"/>
  <c r="G17" i="1"/>
  <c r="D24" i="1"/>
  <c r="B12" i="1"/>
  <c r="C26" i="1" s="1"/>
  <c r="C12" i="1"/>
  <c r="D12" i="1"/>
  <c r="E12" i="1"/>
  <c r="B14" i="1"/>
  <c r="D14" i="1"/>
  <c r="C24" i="1"/>
  <c r="E24" i="1" s="1"/>
  <c r="C29" i="1"/>
  <c r="C27" i="1"/>
  <c r="B15" i="1"/>
  <c r="F392" i="1" l="1"/>
  <c r="F390" i="1"/>
  <c r="C30" i="1"/>
  <c r="E26" i="1"/>
  <c r="D27" i="1"/>
  <c r="D30" i="1" s="1"/>
  <c r="E27" i="1" l="1"/>
  <c r="F26" i="1" s="1"/>
  <c r="F24" i="1"/>
</calcChain>
</file>

<file path=xl/sharedStrings.xml><?xml version="1.0" encoding="utf-8"?>
<sst xmlns="http://schemas.openxmlformats.org/spreadsheetml/2006/main" count="121" uniqueCount="68">
  <si>
    <t>Variance</t>
  </si>
  <si>
    <t>df</t>
  </si>
  <si>
    <t>F</t>
  </si>
  <si>
    <t>a =</t>
  </si>
  <si>
    <t>b =</t>
  </si>
  <si>
    <t>n =</t>
  </si>
  <si>
    <t>Totalt</t>
  </si>
  <si>
    <t>Kontrolberäkning</t>
  </si>
  <si>
    <t>Mellan provytor</t>
  </si>
  <si>
    <t>Variationskälla</t>
  </si>
  <si>
    <t>KS</t>
  </si>
  <si>
    <t>MK</t>
  </si>
  <si>
    <t>P-värde</t>
  </si>
  <si>
    <t>Kvadratsummor KS (Sums of squares SS)</t>
  </si>
  <si>
    <t>MK totalt</t>
  </si>
  <si>
    <t>Detaljerad beskrivning av beräkningar i en nestad variansanalys</t>
  </si>
  <si>
    <t>Rådata</t>
  </si>
  <si>
    <t>Nestad variansanalys</t>
  </si>
  <si>
    <t>ANOVA-tabell</t>
  </si>
  <si>
    <t>Medelkvadratsummor MK (Mean squares MS)</t>
  </si>
  <si>
    <t>MK Inom stickprov</t>
  </si>
  <si>
    <t>MK Mellan provytor nestade i behandlingar</t>
  </si>
  <si>
    <t>MK Mellan behandlingar</t>
  </si>
  <si>
    <t>Test</t>
  </si>
  <si>
    <t>Mellan behandlingar = A</t>
  </si>
  <si>
    <t>(inom behandlingar) = B(A)</t>
  </si>
  <si>
    <t>Inom stickprov = I</t>
  </si>
  <si>
    <r>
      <t>P</t>
    </r>
    <r>
      <rPr>
        <sz val="10"/>
        <rFont val="Verdana"/>
        <family val="2"/>
      </rPr>
      <t>-värde (0,3939;2;4)</t>
    </r>
  </si>
  <si>
    <t>Skillnader mellan behandlingar</t>
  </si>
  <si>
    <r>
      <t>P</t>
    </r>
    <r>
      <rPr>
        <sz val="10"/>
        <rFont val="Verdana"/>
        <family val="2"/>
      </rPr>
      <t>-värde (6,231;1;2)</t>
    </r>
  </si>
  <si>
    <r>
      <t>P</t>
    </r>
    <r>
      <rPr>
        <sz val="10"/>
        <rFont val="Verdana"/>
        <family val="2"/>
      </rPr>
      <t>-värde (3,076;1;6)</t>
    </r>
  </si>
  <si>
    <r>
      <t>Behandling (</t>
    </r>
    <r>
      <rPr>
        <i/>
        <sz val="10"/>
        <rFont val="Verdana"/>
        <family val="2"/>
      </rPr>
      <t>i</t>
    </r>
    <r>
      <rPr>
        <sz val="10"/>
        <rFont val="Verdana"/>
        <family val="2"/>
      </rPr>
      <t>)</t>
    </r>
  </si>
  <si>
    <r>
      <t>Provyta (</t>
    </r>
    <r>
      <rPr>
        <i/>
        <sz val="10"/>
        <rFont val="Verdana"/>
        <family val="2"/>
      </rPr>
      <t>j)</t>
    </r>
  </si>
  <si>
    <r>
      <t>Provyta (</t>
    </r>
    <r>
      <rPr>
        <i/>
        <sz val="10"/>
        <rFont val="Verdana"/>
        <family val="2"/>
      </rPr>
      <t>j</t>
    </r>
    <r>
      <rPr>
        <sz val="10"/>
        <rFont val="Verdana"/>
        <family val="2"/>
      </rPr>
      <t>)</t>
    </r>
  </si>
  <si>
    <r>
      <t>Replikat (</t>
    </r>
    <r>
      <rPr>
        <i/>
        <sz val="10"/>
        <rFont val="Verdana"/>
        <family val="2"/>
      </rPr>
      <t>k</t>
    </r>
    <r>
      <rPr>
        <sz val="10"/>
        <rFont val="Verdana"/>
        <family val="2"/>
      </rPr>
      <t>)</t>
    </r>
  </si>
  <si>
    <r>
      <t>Xtak</t>
    </r>
    <r>
      <rPr>
        <i/>
        <sz val="10"/>
        <rFont val="Verdana"/>
        <family val="2"/>
      </rPr>
      <t>j</t>
    </r>
    <r>
      <rPr>
        <sz val="10"/>
        <rFont val="Verdana"/>
        <family val="2"/>
      </rPr>
      <t>(</t>
    </r>
    <r>
      <rPr>
        <i/>
        <sz val="10"/>
        <rFont val="Verdana"/>
        <family val="2"/>
      </rPr>
      <t>i</t>
    </r>
    <r>
      <rPr>
        <sz val="10"/>
        <rFont val="Verdana"/>
        <family val="2"/>
      </rPr>
      <t>)</t>
    </r>
  </si>
  <si>
    <t>Varians</t>
  </si>
  <si>
    <r>
      <t>Xtak</t>
    </r>
    <r>
      <rPr>
        <i/>
        <sz val="10"/>
        <rFont val="Verdana"/>
        <family val="2"/>
      </rPr>
      <t>i</t>
    </r>
  </si>
  <si>
    <t>Xtak</t>
  </si>
  <si>
    <t>(beräknad med den inbyggda Excel-funktionen  DEVSQ())</t>
  </si>
  <si>
    <t>Ett snabbt och enkelt sätt att göra en nestad variansanalys i Excel</t>
  </si>
  <si>
    <t>Behandling 1</t>
  </si>
  <si>
    <t>Behandling 2</t>
  </si>
  <si>
    <t>P1</t>
  </si>
  <si>
    <t>P2</t>
  </si>
  <si>
    <t>Anova: Two-Factor With Replication</t>
  </si>
  <si>
    <t>SUMMARY</t>
  </si>
  <si>
    <t>Total</t>
  </si>
  <si>
    <t>Count</t>
  </si>
  <si>
    <t>Sum</t>
  </si>
  <si>
    <t>Average</t>
  </si>
  <si>
    <t>ANOVA</t>
  </si>
  <si>
    <t>Source of Variation</t>
  </si>
  <si>
    <t>SS</t>
  </si>
  <si>
    <t>MS</t>
  </si>
  <si>
    <t>P-value</t>
  </si>
  <si>
    <t>F crit</t>
  </si>
  <si>
    <t>Sample</t>
  </si>
  <si>
    <t>Columns</t>
  </si>
  <si>
    <t>Interaction</t>
  </si>
  <si>
    <t>Within</t>
  </si>
  <si>
    <t>F -krit</t>
  </si>
  <si>
    <r>
      <t xml:space="preserve">(beräknad med verktyget </t>
    </r>
    <r>
      <rPr>
        <i/>
        <sz val="10"/>
        <rFont val="Verdana"/>
        <family val="2"/>
      </rPr>
      <t>Anova: Two-Factor With Replication</t>
    </r>
    <r>
      <rPr>
        <sz val="10"/>
        <rFont val="Verdana"/>
        <family val="2"/>
      </rPr>
      <t>)</t>
    </r>
  </si>
  <si>
    <t>Bo Johannesson</t>
  </si>
  <si>
    <r>
      <t>Poolning</t>
    </r>
    <r>
      <rPr>
        <sz val="10"/>
        <rFont val="Verdana"/>
        <family val="2"/>
      </rPr>
      <t xml:space="preserve"> (avsnitt 9.7 i kursboken)</t>
    </r>
  </si>
  <si>
    <r>
      <rPr>
        <i/>
        <sz val="10"/>
        <rFont val="Verdana"/>
        <family val="2"/>
      </rPr>
      <t>P</t>
    </r>
    <r>
      <rPr>
        <sz val="10"/>
        <rFont val="Verdana"/>
        <family val="2"/>
      </rPr>
      <t>-värde</t>
    </r>
  </si>
  <si>
    <t>VARIANS.S(B10:E11)</t>
  </si>
  <si>
    <t>Januari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</si>
</sst>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
    <numFmt numFmtId="166" formatCode="0.000"/>
  </numFmts>
  <fonts count="14" x14ac:knownFonts="1">
    <font>
      <sz val="10"/>
      <name val="Verdana"/>
    </font>
    <font>
      <b/>
      <sz val="10"/>
      <name val="Verdana"/>
      <family val="2"/>
    </font>
    <font>
      <i/>
      <sz val="10"/>
      <name val="Verdana"/>
      <family val="2"/>
    </font>
    <font>
      <sz val="10"/>
      <name val="Verdana"/>
      <family val="2"/>
    </font>
    <font>
      <sz val="8"/>
      <name val="Verdana"/>
      <family val="2"/>
    </font>
    <font>
      <sz val="10"/>
      <color indexed="8"/>
      <name val="Verdana"/>
      <family val="2"/>
    </font>
    <font>
      <u/>
      <sz val="10"/>
      <color indexed="12"/>
      <name val="Verdana"/>
      <family val="2"/>
    </font>
    <font>
      <b/>
      <sz val="12"/>
      <name val="Verdana"/>
      <family val="2"/>
    </font>
    <font>
      <b/>
      <sz val="14"/>
      <name val="Verdana"/>
      <family val="2"/>
    </font>
    <font>
      <i/>
      <sz val="9"/>
      <name val="Verdana"/>
      <family val="2"/>
    </font>
    <font>
      <b/>
      <sz val="9"/>
      <name val="Verdana"/>
      <family val="2"/>
    </font>
    <font>
      <sz val="10"/>
      <name val="Verdana"/>
      <family val="2"/>
    </font>
    <font>
      <b/>
      <sz val="10"/>
      <name val="Verdana"/>
      <family val="2"/>
    </font>
    <font>
      <sz val="9"/>
      <name val="Verdana"/>
      <family val="2"/>
    </font>
  </fonts>
  <fills count="2">
    <fill>
      <patternFill patternType="none"/>
    </fill>
    <fill>
      <patternFill patternType="gray125"/>
    </fill>
  </fills>
  <borders count="17">
    <border>
      <left/>
      <right/>
      <top/>
      <bottom/>
      <diagonal/>
    </border>
    <border>
      <left/>
      <right/>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medium">
        <color indexed="64"/>
      </top>
      <bottom style="thin">
        <color indexed="64"/>
      </bottom>
      <diagonal/>
    </border>
    <border>
      <left/>
      <right/>
      <top/>
      <bottom style="medium">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right/>
      <top/>
      <bottom style="medium">
        <color indexed="1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46">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 fillId="0" borderId="0" xfId="0" applyFont="1"/>
    <xf numFmtId="0" fontId="2" fillId="0" borderId="5" xfId="0" applyFont="1" applyFill="1" applyBorder="1" applyAlignment="1">
      <alignment horizontal="center"/>
    </xf>
    <xf numFmtId="0" fontId="3" fillId="0" borderId="0" xfId="0" applyFont="1" applyFill="1" applyBorder="1" applyAlignment="1"/>
    <xf numFmtId="1" fontId="3" fillId="0" borderId="0" xfId="0" applyNumberFormat="1" applyFont="1" applyFill="1" applyBorder="1" applyAlignment="1"/>
    <xf numFmtId="2" fontId="3" fillId="0" borderId="0" xfId="0" applyNumberFormat="1" applyFont="1" applyFill="1" applyBorder="1" applyAlignment="1"/>
    <xf numFmtId="0" fontId="3" fillId="0" borderId="6" xfId="0" applyFont="1" applyFill="1" applyBorder="1" applyAlignment="1"/>
    <xf numFmtId="1" fontId="3" fillId="0" borderId="6" xfId="0" applyNumberFormat="1" applyFont="1" applyFill="1" applyBorder="1" applyAlignment="1"/>
    <xf numFmtId="165" fontId="0" fillId="0" borderId="0" xfId="0" applyNumberFormat="1"/>
    <xf numFmtId="166" fontId="0" fillId="0" borderId="0" xfId="0" applyNumberFormat="1"/>
    <xf numFmtId="166" fontId="5" fillId="0" borderId="0" xfId="0" applyNumberFormat="1" applyFont="1"/>
    <xf numFmtId="166" fontId="3" fillId="0" borderId="0" xfId="0" applyNumberFormat="1" applyFont="1" applyFill="1" applyBorder="1" applyAlignment="1"/>
    <xf numFmtId="166" fontId="3" fillId="0" borderId="6" xfId="0" applyNumberFormat="1" applyFont="1" applyFill="1" applyBorder="1" applyAlignment="1"/>
    <xf numFmtId="0" fontId="0" fillId="0" borderId="0" xfId="0" applyAlignment="1">
      <alignment horizontal="right"/>
    </xf>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1" fontId="0" fillId="0" borderId="0" xfId="0" applyNumberFormat="1"/>
    <xf numFmtId="2" fontId="0" fillId="0" borderId="0" xfId="0" applyNumberFormat="1"/>
    <xf numFmtId="0" fontId="7" fillId="0" borderId="0" xfId="0" applyFont="1"/>
    <xf numFmtId="0" fontId="8" fillId="0" borderId="0" xfId="0" applyFont="1"/>
    <xf numFmtId="0" fontId="3" fillId="0" borderId="0" xfId="0" applyFont="1"/>
    <xf numFmtId="0" fontId="2" fillId="0" borderId="0" xfId="0" applyFont="1"/>
    <xf numFmtId="164" fontId="0" fillId="0" borderId="0" xfId="0" applyNumberFormat="1"/>
    <xf numFmtId="0" fontId="0" fillId="0" borderId="0" xfId="0" applyFill="1" applyBorder="1" applyAlignment="1"/>
    <xf numFmtId="0" fontId="9" fillId="0" borderId="13" xfId="0" applyFont="1" applyFill="1" applyBorder="1" applyAlignment="1">
      <alignment horizontal="right"/>
    </xf>
    <xf numFmtId="0" fontId="0" fillId="0" borderId="6" xfId="0" applyFill="1" applyBorder="1" applyAlignment="1"/>
    <xf numFmtId="2" fontId="0" fillId="0" borderId="0" xfId="0" applyNumberFormat="1" applyFill="1" applyBorder="1" applyAlignment="1"/>
    <xf numFmtId="0" fontId="10" fillId="0" borderId="0" xfId="0" applyFont="1"/>
    <xf numFmtId="0" fontId="6" fillId="0" borderId="0" xfId="1" applyAlignment="1" applyProtection="1"/>
    <xf numFmtId="0" fontId="12" fillId="0" borderId="0" xfId="0" applyFont="1"/>
    <xf numFmtId="0" fontId="11" fillId="0" borderId="0" xfId="0" applyFont="1"/>
    <xf numFmtId="49" fontId="13" fillId="0" borderId="0" xfId="0" applyNumberFormat="1" applyFont="1"/>
    <xf numFmtId="0" fontId="0" fillId="0" borderId="1"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0" xfId="0" applyAlignment="1">
      <alignment horizontal="center"/>
    </xf>
  </cellXfs>
  <cellStyles count="2">
    <cellStyle name="Hyperlä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8.png"/><Relationship Id="rId18" Type="http://schemas.openxmlformats.org/officeDocument/2006/relationships/image" Target="../media/image23.emf"/><Relationship Id="rId26" Type="http://schemas.openxmlformats.org/officeDocument/2006/relationships/image" Target="../media/image31.emf"/><Relationship Id="rId39" Type="http://schemas.openxmlformats.org/officeDocument/2006/relationships/image" Target="../media/image44.emf"/><Relationship Id="rId21" Type="http://schemas.openxmlformats.org/officeDocument/2006/relationships/image" Target="../media/image26.emf"/><Relationship Id="rId34" Type="http://schemas.openxmlformats.org/officeDocument/2006/relationships/image" Target="../media/image39.emf"/><Relationship Id="rId42" Type="http://schemas.openxmlformats.org/officeDocument/2006/relationships/image" Target="../media/image47.png"/><Relationship Id="rId7" Type="http://schemas.openxmlformats.org/officeDocument/2006/relationships/image" Target="../media/image12.png"/><Relationship Id="rId2" Type="http://schemas.openxmlformats.org/officeDocument/2006/relationships/image" Target="../media/image7.png"/><Relationship Id="rId16" Type="http://schemas.openxmlformats.org/officeDocument/2006/relationships/image" Target="../media/image21.emf"/><Relationship Id="rId20" Type="http://schemas.openxmlformats.org/officeDocument/2006/relationships/image" Target="../media/image25.emf"/><Relationship Id="rId29" Type="http://schemas.openxmlformats.org/officeDocument/2006/relationships/image" Target="../media/image34.emf"/><Relationship Id="rId41" Type="http://schemas.openxmlformats.org/officeDocument/2006/relationships/image" Target="../media/image46.png"/><Relationship Id="rId1" Type="http://schemas.openxmlformats.org/officeDocument/2006/relationships/image" Target="../media/image6.png"/><Relationship Id="rId6" Type="http://schemas.openxmlformats.org/officeDocument/2006/relationships/image" Target="../media/image11.png"/><Relationship Id="rId11" Type="http://schemas.openxmlformats.org/officeDocument/2006/relationships/image" Target="../media/image16.png"/><Relationship Id="rId24" Type="http://schemas.openxmlformats.org/officeDocument/2006/relationships/image" Target="../media/image29.emf"/><Relationship Id="rId32" Type="http://schemas.openxmlformats.org/officeDocument/2006/relationships/image" Target="../media/image37.emf"/><Relationship Id="rId37" Type="http://schemas.openxmlformats.org/officeDocument/2006/relationships/image" Target="../media/image42.emf"/><Relationship Id="rId40" Type="http://schemas.openxmlformats.org/officeDocument/2006/relationships/image" Target="../media/image45.png"/><Relationship Id="rId5" Type="http://schemas.openxmlformats.org/officeDocument/2006/relationships/image" Target="../media/image10.png"/><Relationship Id="rId15" Type="http://schemas.openxmlformats.org/officeDocument/2006/relationships/image" Target="../media/image20.emf"/><Relationship Id="rId23" Type="http://schemas.openxmlformats.org/officeDocument/2006/relationships/image" Target="../media/image28.emf"/><Relationship Id="rId28" Type="http://schemas.openxmlformats.org/officeDocument/2006/relationships/image" Target="../media/image33.emf"/><Relationship Id="rId36" Type="http://schemas.openxmlformats.org/officeDocument/2006/relationships/image" Target="../media/image41.emf"/><Relationship Id="rId10" Type="http://schemas.openxmlformats.org/officeDocument/2006/relationships/image" Target="../media/image15.png"/><Relationship Id="rId19" Type="http://schemas.openxmlformats.org/officeDocument/2006/relationships/image" Target="../media/image24.emf"/><Relationship Id="rId31" Type="http://schemas.openxmlformats.org/officeDocument/2006/relationships/image" Target="../media/image36.emf"/><Relationship Id="rId44" Type="http://schemas.openxmlformats.org/officeDocument/2006/relationships/image" Target="../media/image49.png"/><Relationship Id="rId4" Type="http://schemas.openxmlformats.org/officeDocument/2006/relationships/image" Target="../media/image9.png"/><Relationship Id="rId9" Type="http://schemas.openxmlformats.org/officeDocument/2006/relationships/image" Target="../media/image14.png"/><Relationship Id="rId14" Type="http://schemas.openxmlformats.org/officeDocument/2006/relationships/image" Target="../media/image19.jpeg"/><Relationship Id="rId22" Type="http://schemas.openxmlformats.org/officeDocument/2006/relationships/image" Target="../media/image27.emf"/><Relationship Id="rId27" Type="http://schemas.openxmlformats.org/officeDocument/2006/relationships/image" Target="../media/image32.emf"/><Relationship Id="rId30" Type="http://schemas.openxmlformats.org/officeDocument/2006/relationships/image" Target="../media/image35.emf"/><Relationship Id="rId35" Type="http://schemas.openxmlformats.org/officeDocument/2006/relationships/image" Target="../media/image40.emf"/><Relationship Id="rId43" Type="http://schemas.openxmlformats.org/officeDocument/2006/relationships/image" Target="../media/image48.png"/><Relationship Id="rId8" Type="http://schemas.openxmlformats.org/officeDocument/2006/relationships/image" Target="../media/image13.png"/><Relationship Id="rId3" Type="http://schemas.openxmlformats.org/officeDocument/2006/relationships/image" Target="../media/image8.png"/><Relationship Id="rId12" Type="http://schemas.openxmlformats.org/officeDocument/2006/relationships/image" Target="../media/image17.png"/><Relationship Id="rId17" Type="http://schemas.openxmlformats.org/officeDocument/2006/relationships/image" Target="../media/image22.emf"/><Relationship Id="rId25" Type="http://schemas.openxmlformats.org/officeDocument/2006/relationships/image" Target="../media/image30.emf"/><Relationship Id="rId33" Type="http://schemas.openxmlformats.org/officeDocument/2006/relationships/image" Target="../media/image38.emf"/><Relationship Id="rId38" Type="http://schemas.openxmlformats.org/officeDocument/2006/relationships/image" Target="../media/image43.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ict"/><Relationship Id="rId2" Type="http://schemas.openxmlformats.org/officeDocument/2006/relationships/image" Target="../media/image2.pict"/><Relationship Id="rId1" Type="http://schemas.openxmlformats.org/officeDocument/2006/relationships/image" Target="../media/image1.pict"/><Relationship Id="rId5" Type="http://schemas.openxmlformats.org/officeDocument/2006/relationships/image" Target="../media/image5.pict"/><Relationship Id="rId4" Type="http://schemas.openxmlformats.org/officeDocument/2006/relationships/image" Target="../media/image4.pict"/></Relationships>
</file>

<file path=xl/drawings/drawing1.xml><?xml version="1.0" encoding="utf-8"?>
<xdr:wsDr xmlns:xdr="http://schemas.openxmlformats.org/drawingml/2006/spreadsheetDrawing" xmlns:a="http://schemas.openxmlformats.org/drawingml/2006/main">
  <xdr:twoCellAnchor editAs="oneCell">
    <xdr:from>
      <xdr:col>1</xdr:col>
      <xdr:colOff>876300</xdr:colOff>
      <xdr:row>45</xdr:row>
      <xdr:rowOff>101600</xdr:rowOff>
    </xdr:from>
    <xdr:to>
      <xdr:col>13</xdr:col>
      <xdr:colOff>127000</xdr:colOff>
      <xdr:row>47</xdr:row>
      <xdr:rowOff>12700</xdr:rowOff>
    </xdr:to>
    <xdr:pic>
      <xdr:nvPicPr>
        <xdr:cNvPr id="1029" name="Picture 5">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9900" y="7785100"/>
          <a:ext cx="8191500" cy="241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1219200</xdr:colOff>
      <xdr:row>56</xdr:row>
      <xdr:rowOff>101600</xdr:rowOff>
    </xdr:from>
    <xdr:to>
      <xdr:col>10</xdr:col>
      <xdr:colOff>635000</xdr:colOff>
      <xdr:row>58</xdr:row>
      <xdr:rowOff>12700</xdr:rowOff>
    </xdr:to>
    <xdr:pic>
      <xdr:nvPicPr>
        <xdr:cNvPr id="1033" name="Picture 9">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2800" y="9601200"/>
          <a:ext cx="5880100" cy="241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1117600</xdr:colOff>
      <xdr:row>67</xdr:row>
      <xdr:rowOff>101600</xdr:rowOff>
    </xdr:from>
    <xdr:to>
      <xdr:col>12</xdr:col>
      <xdr:colOff>431800</xdr:colOff>
      <xdr:row>69</xdr:row>
      <xdr:rowOff>12700</xdr:rowOff>
    </xdr:to>
    <xdr:pic>
      <xdr:nvPicPr>
        <xdr:cNvPr id="1036" name="Picture 12">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1200" y="11417300"/>
          <a:ext cx="7429500" cy="241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812800</xdr:colOff>
      <xdr:row>87</xdr:row>
      <xdr:rowOff>76200</xdr:rowOff>
    </xdr:from>
    <xdr:to>
      <xdr:col>14</xdr:col>
      <xdr:colOff>787400</xdr:colOff>
      <xdr:row>88</xdr:row>
      <xdr:rowOff>152400</xdr:rowOff>
    </xdr:to>
    <xdr:pic>
      <xdr:nvPicPr>
        <xdr:cNvPr id="1038" name="Picture 14">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676400" y="14693900"/>
          <a:ext cx="9740900" cy="241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749300</xdr:colOff>
      <xdr:row>96</xdr:row>
      <xdr:rowOff>76200</xdr:rowOff>
    </xdr:from>
    <xdr:to>
      <xdr:col>4</xdr:col>
      <xdr:colOff>381000</xdr:colOff>
      <xdr:row>97</xdr:row>
      <xdr:rowOff>152400</xdr:rowOff>
    </xdr:to>
    <xdr:pic>
      <xdr:nvPicPr>
        <xdr:cNvPr id="1040" name="Picture 16">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49300" y="16179800"/>
          <a:ext cx="3149600" cy="241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5</xdr:col>
      <xdr:colOff>241300</xdr:colOff>
      <xdr:row>3</xdr:row>
      <xdr:rowOff>25400</xdr:rowOff>
    </xdr:from>
    <xdr:to>
      <xdr:col>12</xdr:col>
      <xdr:colOff>508000</xdr:colOff>
      <xdr:row>15</xdr:row>
      <xdr:rowOff>50800</xdr:rowOff>
    </xdr:to>
    <xdr:sp macro="" textlink="">
      <xdr:nvSpPr>
        <xdr:cNvPr id="1042" name="Text Box 18">
          <a:extLst>
            <a:ext uri="{FF2B5EF4-FFF2-40B4-BE49-F238E27FC236}">
              <a16:creationId xmlns:a16="http://schemas.microsoft.com/office/drawing/2014/main" id="{00000000-0008-0000-0000-000012040000}"/>
            </a:ext>
          </a:extLst>
        </xdr:cNvPr>
        <xdr:cNvSpPr txBox="1">
          <a:spLocks noChangeArrowheads="1"/>
        </xdr:cNvSpPr>
      </xdr:nvSpPr>
      <xdr:spPr bwMode="auto">
        <a:xfrm>
          <a:off x="4178300" y="584200"/>
          <a:ext cx="5308600" cy="2082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detta Excel-ark visar jag principerna för beräkningarna i den typ av nestad variansanalys, som beskrivs i kursbokens kapitel 9.</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Det blir väldigt stort om man ska visa alla detaljer i uträkningarna för den replikering som finns i kursbokens tabell 9.1. Det minsta antal replikat man kan ha på någon nivå är 2. Här har jag gjort ett sådant exempel med minimal replikering. (De åtta mätvärdena finns i den streckade rektangeln. I Underwoods exempel är mätvariabeln relativ fruktbarhet (percentage fertility).) På motsvarnade sätt, som jag visar här, kan Table 9.1 beräknas . Skillnaden är bara att det blir många fler termer.</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Längst ner här i arket visar jag hur man gör för att snabbast och enklast utför beräkningarna i Excel.</a:t>
          </a:r>
        </a:p>
      </xdr:txBody>
    </xdr:sp>
    <xdr:clientData/>
  </xdr:twoCellAnchor>
  <xdr:twoCellAnchor>
    <xdr:from>
      <xdr:col>7</xdr:col>
      <xdr:colOff>177800</xdr:colOff>
      <xdr:row>20</xdr:row>
      <xdr:rowOff>152400</xdr:rowOff>
    </xdr:from>
    <xdr:to>
      <xdr:col>12</xdr:col>
      <xdr:colOff>482600</xdr:colOff>
      <xdr:row>26</xdr:row>
      <xdr:rowOff>76200</xdr:rowOff>
    </xdr:to>
    <xdr:sp macro="" textlink="">
      <xdr:nvSpPr>
        <xdr:cNvPr id="1043" name="Text Box 19">
          <a:extLst>
            <a:ext uri="{FF2B5EF4-FFF2-40B4-BE49-F238E27FC236}">
              <a16:creationId xmlns:a16="http://schemas.microsoft.com/office/drawing/2014/main" id="{00000000-0008-0000-0000-000013040000}"/>
            </a:ext>
          </a:extLst>
        </xdr:cNvPr>
        <xdr:cNvSpPr txBox="1">
          <a:spLocks noChangeArrowheads="1"/>
        </xdr:cNvSpPr>
      </xdr:nvSpPr>
      <xdr:spPr bwMode="auto">
        <a:xfrm>
          <a:off x="5029200" y="3644900"/>
          <a:ext cx="4432300" cy="927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Dubbelklicka i cellerna för att se hur beräkningarna görs och vilka celler som ingår. Här har jag använt beräkningsfunktionen  KVADAVV(), som ger kvadratsumman av avvikelserna hos mätvärdena från deras skattade medelvärden. Fler detaljerna i beräkningarna  visar jag här nedan. Högerspalten ger ytterligare fördjupning och kommentarer.</a:t>
          </a:r>
        </a:p>
      </xdr:txBody>
    </xdr:sp>
    <xdr:clientData/>
  </xdr:twoCellAnchor>
  <xdr:twoCellAnchor>
    <xdr:from>
      <xdr:col>0</xdr:col>
      <xdr:colOff>355600</xdr:colOff>
      <xdr:row>33</xdr:row>
      <xdr:rowOff>12700</xdr:rowOff>
    </xdr:from>
    <xdr:to>
      <xdr:col>11</xdr:col>
      <xdr:colOff>660400</xdr:colOff>
      <xdr:row>37</xdr:row>
      <xdr:rowOff>76200</xdr:rowOff>
    </xdr:to>
    <xdr:sp macro="" textlink="">
      <xdr:nvSpPr>
        <xdr:cNvPr id="1044" name="Text Box 20">
          <a:extLst>
            <a:ext uri="{FF2B5EF4-FFF2-40B4-BE49-F238E27FC236}">
              <a16:creationId xmlns:a16="http://schemas.microsoft.com/office/drawing/2014/main" id="{00000000-0008-0000-0000-000014040000}"/>
            </a:ext>
          </a:extLst>
        </xdr:cNvPr>
        <xdr:cNvSpPr txBox="1">
          <a:spLocks noChangeArrowheads="1"/>
        </xdr:cNvSpPr>
      </xdr:nvSpPr>
      <xdr:spPr bwMode="auto">
        <a:xfrm>
          <a:off x="355600" y="5715000"/>
          <a:ext cx="8458200" cy="723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Så här gör man beräkningarna enligt formlerna i kursbokens tabell 9.3. Jämför också med Table 9.2. Jag tror att det är enklast om man börjar med </a:t>
          </a:r>
          <a:r>
            <a:rPr lang="sv-SE" sz="1000" b="1" i="0" u="none" strike="noStrike" baseline="0">
              <a:solidFill>
                <a:srgbClr val="000000"/>
              </a:solidFill>
              <a:latin typeface="Verdana" charset="0"/>
              <a:ea typeface="Verdana" charset="0"/>
              <a:cs typeface="Verdana" charset="0"/>
            </a:rPr>
            <a:t>Totalt</a:t>
          </a:r>
          <a:r>
            <a:rPr lang="sv-SE" sz="1000" b="0" i="0" u="none" strike="noStrike" baseline="0">
              <a:solidFill>
                <a:srgbClr val="000000"/>
              </a:solidFill>
              <a:latin typeface="Verdana" charset="0"/>
              <a:ea typeface="Verdana" charset="0"/>
              <a:cs typeface="Verdana" charset="0"/>
            </a:rPr>
            <a:t> och går baklänges jämfört med anovatabellen.</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Vid beräkning av denna kvadratsumma jämförs alltså varje enskilt mätvärde med det skattade medelvärdet baserat på alla värdena.</a:t>
          </a:r>
        </a:p>
      </xdr:txBody>
    </xdr:sp>
    <xdr:clientData/>
  </xdr:twoCellAnchor>
  <xdr:twoCellAnchor>
    <xdr:from>
      <xdr:col>0</xdr:col>
      <xdr:colOff>355600</xdr:colOff>
      <xdr:row>42</xdr:row>
      <xdr:rowOff>127000</xdr:rowOff>
    </xdr:from>
    <xdr:to>
      <xdr:col>7</xdr:col>
      <xdr:colOff>812800</xdr:colOff>
      <xdr:row>44</xdr:row>
      <xdr:rowOff>127000</xdr:rowOff>
    </xdr:to>
    <xdr:sp macro="" textlink="">
      <xdr:nvSpPr>
        <xdr:cNvPr id="1045" name="Text Box 21">
          <a:extLst>
            <a:ext uri="{FF2B5EF4-FFF2-40B4-BE49-F238E27FC236}">
              <a16:creationId xmlns:a16="http://schemas.microsoft.com/office/drawing/2014/main" id="{00000000-0008-0000-0000-000015040000}"/>
            </a:ext>
          </a:extLst>
        </xdr:cNvPr>
        <xdr:cNvSpPr txBox="1">
          <a:spLocks noChangeArrowheads="1"/>
        </xdr:cNvSpPr>
      </xdr:nvSpPr>
      <xdr:spPr bwMode="auto">
        <a:xfrm>
          <a:off x="355600" y="7315200"/>
          <a:ext cx="5308600" cy="330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Här nedan har jag satt in siffrorna från tabellen med rådata. Resultatet blir, som sig bör, det samma som i anovatabellen här ovan.</a:t>
          </a:r>
        </a:p>
      </xdr:txBody>
    </xdr:sp>
    <xdr:clientData/>
  </xdr:twoCellAnchor>
  <xdr:twoCellAnchor>
    <xdr:from>
      <xdr:col>0</xdr:col>
      <xdr:colOff>355600</xdr:colOff>
      <xdr:row>48</xdr:row>
      <xdr:rowOff>152400</xdr:rowOff>
    </xdr:from>
    <xdr:to>
      <xdr:col>7</xdr:col>
      <xdr:colOff>457200</xdr:colOff>
      <xdr:row>50</xdr:row>
      <xdr:rowOff>152400</xdr:rowOff>
    </xdr:to>
    <xdr:sp macro="" textlink="">
      <xdr:nvSpPr>
        <xdr:cNvPr id="1046" name="Text Box 22">
          <a:extLst>
            <a:ext uri="{FF2B5EF4-FFF2-40B4-BE49-F238E27FC236}">
              <a16:creationId xmlns:a16="http://schemas.microsoft.com/office/drawing/2014/main" id="{00000000-0008-0000-0000-000016040000}"/>
            </a:ext>
          </a:extLst>
        </xdr:cNvPr>
        <xdr:cNvSpPr txBox="1">
          <a:spLocks noChangeArrowheads="1"/>
        </xdr:cNvSpPr>
      </xdr:nvSpPr>
      <xdr:spPr bwMode="auto">
        <a:xfrm>
          <a:off x="355600" y="8331200"/>
          <a:ext cx="4953000" cy="330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variationskällan </a:t>
          </a:r>
          <a:r>
            <a:rPr lang="sv-SE" sz="1000" b="1" i="0" u="none" strike="noStrike" baseline="0">
              <a:solidFill>
                <a:srgbClr val="000000"/>
              </a:solidFill>
              <a:latin typeface="Verdana" charset="0"/>
              <a:ea typeface="Verdana" charset="0"/>
              <a:cs typeface="Verdana" charset="0"/>
            </a:rPr>
            <a:t>Inom stickprov</a:t>
          </a:r>
          <a:r>
            <a:rPr lang="sv-SE" sz="1000" b="0" i="0" u="none" strike="noStrike" baseline="0">
              <a:solidFill>
                <a:srgbClr val="000000"/>
              </a:solidFill>
              <a:latin typeface="Verdana" charset="0"/>
              <a:ea typeface="Verdana" charset="0"/>
              <a:cs typeface="Verdana" charset="0"/>
            </a:rPr>
            <a:t> tittar vi på enskilda mätvärdens avvikelser från de skattade medelvärdena för varje provyta i varje behandling.</a:t>
          </a:r>
        </a:p>
      </xdr:txBody>
    </xdr:sp>
    <xdr:clientData/>
  </xdr:twoCellAnchor>
  <xdr:twoCellAnchor>
    <xdr:from>
      <xdr:col>0</xdr:col>
      <xdr:colOff>355600</xdr:colOff>
      <xdr:row>59</xdr:row>
      <xdr:rowOff>101600</xdr:rowOff>
    </xdr:from>
    <xdr:to>
      <xdr:col>10</xdr:col>
      <xdr:colOff>127000</xdr:colOff>
      <xdr:row>62</xdr:row>
      <xdr:rowOff>0</xdr:rowOff>
    </xdr:to>
    <xdr:sp macro="" textlink="">
      <xdr:nvSpPr>
        <xdr:cNvPr id="1049" name="Text Box 25">
          <a:extLst>
            <a:ext uri="{FF2B5EF4-FFF2-40B4-BE49-F238E27FC236}">
              <a16:creationId xmlns:a16="http://schemas.microsoft.com/office/drawing/2014/main" id="{00000000-0008-0000-0000-000019040000}"/>
            </a:ext>
          </a:extLst>
        </xdr:cNvPr>
        <xdr:cNvSpPr txBox="1">
          <a:spLocks noChangeArrowheads="1"/>
        </xdr:cNvSpPr>
      </xdr:nvSpPr>
      <xdr:spPr bwMode="auto">
        <a:xfrm>
          <a:off x="355600" y="10096500"/>
          <a:ext cx="7099300" cy="393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nästa nivå belyses avvikelserna för varje provytas skattade medelvärde från det skattade medelvärdet för varje behandling. Detta är alltså KS för </a:t>
          </a:r>
          <a:r>
            <a:rPr lang="sv-SE" sz="1000" b="1" i="0" u="none" strike="noStrike" baseline="0">
              <a:solidFill>
                <a:srgbClr val="000000"/>
              </a:solidFill>
              <a:latin typeface="Verdana" charset="0"/>
              <a:ea typeface="Verdana" charset="0"/>
              <a:cs typeface="Verdana" charset="0"/>
            </a:rPr>
            <a:t>Mellan provytor</a:t>
          </a:r>
          <a:r>
            <a:rPr lang="sv-SE" sz="1000" b="0" i="0" u="none" strike="noStrike" baseline="0">
              <a:solidFill>
                <a:srgbClr val="000000"/>
              </a:solidFill>
              <a:latin typeface="Verdana" charset="0"/>
              <a:ea typeface="Verdana" charset="0"/>
              <a:cs typeface="Verdana" charset="0"/>
            </a:rPr>
            <a:t> nestade inom behandlingar. Vi kan beteckna summan </a:t>
          </a:r>
          <a:r>
            <a:rPr lang="sv-SE" sz="1000" b="1" i="0" u="none" strike="noStrike" baseline="0">
              <a:solidFill>
                <a:srgbClr val="000000"/>
              </a:solidFill>
              <a:latin typeface="Verdana" charset="0"/>
              <a:ea typeface="Verdana" charset="0"/>
              <a:cs typeface="Verdana" charset="0"/>
            </a:rPr>
            <a:t>KS B(A)</a:t>
          </a:r>
          <a:r>
            <a:rPr lang="sv-SE" sz="1000" b="0" i="0" u="none" strike="noStrike" baseline="0">
              <a:solidFill>
                <a:srgbClr val="000000"/>
              </a:solidFill>
              <a:latin typeface="Verdana" charset="0"/>
              <a:ea typeface="Verdana" charset="0"/>
              <a:cs typeface="Verdana" charset="0"/>
            </a:rPr>
            <a:t>.</a:t>
          </a:r>
        </a:p>
      </xdr:txBody>
    </xdr:sp>
    <xdr:clientData/>
  </xdr:twoCellAnchor>
  <xdr:twoCellAnchor>
    <xdr:from>
      <xdr:col>0</xdr:col>
      <xdr:colOff>355600</xdr:colOff>
      <xdr:row>70</xdr:row>
      <xdr:rowOff>127000</xdr:rowOff>
    </xdr:from>
    <xdr:to>
      <xdr:col>8</xdr:col>
      <xdr:colOff>101600</xdr:colOff>
      <xdr:row>72</xdr:row>
      <xdr:rowOff>152400</xdr:rowOff>
    </xdr:to>
    <xdr:sp macro="" textlink="">
      <xdr:nvSpPr>
        <xdr:cNvPr id="1050" name="Text Box 26">
          <a:extLst>
            <a:ext uri="{FF2B5EF4-FFF2-40B4-BE49-F238E27FC236}">
              <a16:creationId xmlns:a16="http://schemas.microsoft.com/office/drawing/2014/main" id="{00000000-0008-0000-0000-00001A040000}"/>
            </a:ext>
          </a:extLst>
        </xdr:cNvPr>
        <xdr:cNvSpPr txBox="1">
          <a:spLocks noChangeArrowheads="1"/>
        </xdr:cNvSpPr>
      </xdr:nvSpPr>
      <xdr:spPr bwMode="auto">
        <a:xfrm>
          <a:off x="355600" y="11938000"/>
          <a:ext cx="5422900" cy="355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Eftersom avvikelserna blir desamma oberoende av värdet på </a:t>
          </a:r>
          <a:r>
            <a:rPr lang="sv-SE" sz="1000" b="0" i="1" u="none" strike="noStrike" baseline="0">
              <a:solidFill>
                <a:srgbClr val="000000"/>
              </a:solidFill>
              <a:latin typeface="Verdana" charset="0"/>
              <a:ea typeface="Verdana" charset="0"/>
              <a:cs typeface="Verdana" charset="0"/>
            </a:rPr>
            <a:t>k</a:t>
          </a:r>
          <a:r>
            <a:rPr lang="sv-SE" sz="1000" b="0" i="0" u="none" strike="noStrike" baseline="0">
              <a:solidFill>
                <a:srgbClr val="000000"/>
              </a:solidFill>
              <a:latin typeface="Verdana" charset="0"/>
              <a:ea typeface="Verdana" charset="0"/>
              <a:cs typeface="Verdana" charset="0"/>
            </a:rPr>
            <a:t> kan vi ersätta dessa termer med att multiplisera med </a:t>
          </a:r>
          <a:r>
            <a:rPr lang="sv-SE" sz="1000" b="0" i="1" u="none" strike="noStrike" baseline="0">
              <a:solidFill>
                <a:srgbClr val="000000"/>
              </a:solidFill>
              <a:latin typeface="Verdana" charset="0"/>
              <a:ea typeface="Verdana" charset="0"/>
              <a:cs typeface="Verdana" charset="0"/>
            </a:rPr>
            <a:t>n</a:t>
          </a:r>
          <a:r>
            <a:rPr lang="sv-SE" sz="1000" b="0" i="0" u="none" strike="noStrike" baseline="0">
              <a:solidFill>
                <a:srgbClr val="000000"/>
              </a:solidFill>
              <a:latin typeface="Verdana" charset="0"/>
              <a:ea typeface="Verdana" charset="0"/>
              <a:cs typeface="Verdana" charset="0"/>
            </a:rPr>
            <a:t>.</a:t>
          </a:r>
        </a:p>
      </xdr:txBody>
    </xdr:sp>
    <xdr:clientData/>
  </xdr:twoCellAnchor>
  <xdr:twoCellAnchor>
    <xdr:from>
      <xdr:col>0</xdr:col>
      <xdr:colOff>355600</xdr:colOff>
      <xdr:row>79</xdr:row>
      <xdr:rowOff>76200</xdr:rowOff>
    </xdr:from>
    <xdr:to>
      <xdr:col>8</xdr:col>
      <xdr:colOff>114300</xdr:colOff>
      <xdr:row>81</xdr:row>
      <xdr:rowOff>101600</xdr:rowOff>
    </xdr:to>
    <xdr:sp macro="" textlink="">
      <xdr:nvSpPr>
        <xdr:cNvPr id="1051" name="Text Box 27">
          <a:extLst>
            <a:ext uri="{FF2B5EF4-FFF2-40B4-BE49-F238E27FC236}">
              <a16:creationId xmlns:a16="http://schemas.microsoft.com/office/drawing/2014/main" id="{00000000-0008-0000-0000-00001B040000}"/>
            </a:ext>
          </a:extLst>
        </xdr:cNvPr>
        <xdr:cNvSpPr txBox="1">
          <a:spLocks noChangeArrowheads="1"/>
        </xdr:cNvSpPr>
      </xdr:nvSpPr>
      <xdr:spPr bwMode="auto">
        <a:xfrm>
          <a:off x="355600" y="13373100"/>
          <a:ext cx="5435600" cy="355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Nu återstår raden för behandlingarnas sakattade medelvärdens avvikelser från det skattade totala medelvärdet (Kvadratsumman </a:t>
          </a:r>
          <a:r>
            <a:rPr lang="sv-SE" sz="1000" b="1" i="0" u="none" strike="noStrike" baseline="0">
              <a:solidFill>
                <a:srgbClr val="000000"/>
              </a:solidFill>
              <a:latin typeface="Verdana" charset="0"/>
              <a:ea typeface="Verdana" charset="0"/>
              <a:cs typeface="Verdana" charset="0"/>
            </a:rPr>
            <a:t>Mellan behandlingar = KS A)</a:t>
          </a:r>
          <a:r>
            <a:rPr lang="sv-SE" sz="1000" b="0" i="0" u="none" strike="noStrike" baseline="0">
              <a:solidFill>
                <a:srgbClr val="000000"/>
              </a:solidFill>
              <a:latin typeface="Verdana" charset="0"/>
              <a:ea typeface="Verdana" charset="0"/>
              <a:cs typeface="Verdana" charset="0"/>
            </a:rPr>
            <a:t>.</a:t>
          </a:r>
        </a:p>
      </xdr:txBody>
    </xdr:sp>
    <xdr:clientData/>
  </xdr:twoCellAnchor>
  <xdr:twoCellAnchor>
    <xdr:from>
      <xdr:col>0</xdr:col>
      <xdr:colOff>368300</xdr:colOff>
      <xdr:row>100</xdr:row>
      <xdr:rowOff>114300</xdr:rowOff>
    </xdr:from>
    <xdr:to>
      <xdr:col>7</xdr:col>
      <xdr:colOff>533400</xdr:colOff>
      <xdr:row>105</xdr:row>
      <xdr:rowOff>50800</xdr:rowOff>
    </xdr:to>
    <xdr:sp macro="" textlink="">
      <xdr:nvSpPr>
        <xdr:cNvPr id="1052" name="Text Box 28">
          <a:extLst>
            <a:ext uri="{FF2B5EF4-FFF2-40B4-BE49-F238E27FC236}">
              <a16:creationId xmlns:a16="http://schemas.microsoft.com/office/drawing/2014/main" id="{00000000-0008-0000-0000-00001C040000}"/>
            </a:ext>
          </a:extLst>
        </xdr:cNvPr>
        <xdr:cNvSpPr txBox="1">
          <a:spLocks noChangeArrowheads="1"/>
        </xdr:cNvSpPr>
      </xdr:nvSpPr>
      <xdr:spPr bwMode="auto">
        <a:xfrm>
          <a:off x="368300" y="16916400"/>
          <a:ext cx="5016500" cy="762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Detta är skattningar av de olika variansbidragen och man får dem från kvadratsummorna (KS) genom att dela med antalet frihetsgrader. Summor av kvadrerade avvikelser divideras alltså med hur mycket det finns som kan variera och vi får på det sättet medelvärdena av kvadratsummorna.</a:t>
          </a:r>
        </a:p>
      </xdr:txBody>
    </xdr:sp>
    <xdr:clientData/>
  </xdr:twoCellAnchor>
  <xdr:twoCellAnchor>
    <xdr:from>
      <xdr:col>0</xdr:col>
      <xdr:colOff>355600</xdr:colOff>
      <xdr:row>107</xdr:row>
      <xdr:rowOff>127000</xdr:rowOff>
    </xdr:from>
    <xdr:to>
      <xdr:col>7</xdr:col>
      <xdr:colOff>0</xdr:colOff>
      <xdr:row>113</xdr:row>
      <xdr:rowOff>50800</xdr:rowOff>
    </xdr:to>
    <xdr:sp macro="" textlink="">
      <xdr:nvSpPr>
        <xdr:cNvPr id="1065" name="Text Box 41">
          <a:extLst>
            <a:ext uri="{FF2B5EF4-FFF2-40B4-BE49-F238E27FC236}">
              <a16:creationId xmlns:a16="http://schemas.microsoft.com/office/drawing/2014/main" id="{00000000-0008-0000-0000-000029040000}"/>
            </a:ext>
          </a:extLst>
        </xdr:cNvPr>
        <xdr:cNvSpPr txBox="1">
          <a:spLocks noChangeArrowheads="1"/>
        </xdr:cNvSpPr>
      </xdr:nvSpPr>
      <xdr:spPr bwMode="auto">
        <a:xfrm>
          <a:off x="355600" y="18084800"/>
          <a:ext cx="4495800" cy="914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Vore inte materialet uppdelat i grupper (provytor och behandlingar) skulle totala KS vara täljaren i skattningen av hela datamaterialets varians. Täljaren skulle då vara alla mätvärden minus 1, d.v.s. </a:t>
          </a:r>
          <a:r>
            <a:rPr lang="sv-SE" sz="1000" b="0" i="1" u="none" strike="noStrike" baseline="0">
              <a:solidFill>
                <a:srgbClr val="000000"/>
              </a:solidFill>
              <a:latin typeface="Verdana" charset="0"/>
              <a:ea typeface="Verdana" charset="0"/>
              <a:cs typeface="Verdana" charset="0"/>
            </a:rPr>
            <a:t>abn</a:t>
          </a:r>
          <a:r>
            <a:rPr lang="sv-SE" sz="1000" b="0" i="0" u="none" strike="noStrike" baseline="0">
              <a:solidFill>
                <a:srgbClr val="000000"/>
              </a:solidFill>
              <a:latin typeface="Verdana" charset="0"/>
              <a:ea typeface="Verdana" charset="0"/>
              <a:cs typeface="Verdana" charset="0"/>
            </a:rPr>
            <a:t>-1, eftersom det finns </a:t>
          </a:r>
          <a:r>
            <a:rPr lang="sv-SE" sz="1000" b="0" i="1" u="none" strike="noStrike" baseline="0">
              <a:solidFill>
                <a:srgbClr val="000000"/>
              </a:solidFill>
              <a:latin typeface="Verdana" charset="0"/>
              <a:ea typeface="Verdana" charset="0"/>
              <a:cs typeface="Verdana" charset="0"/>
            </a:rPr>
            <a:t>abn</a:t>
          </a:r>
          <a:r>
            <a:rPr lang="sv-SE" sz="1000" b="0" i="0" u="none" strike="noStrike" baseline="0">
              <a:solidFill>
                <a:srgbClr val="000000"/>
              </a:solidFill>
              <a:latin typeface="Verdana" charset="0"/>
              <a:ea typeface="Verdana" charset="0"/>
              <a:cs typeface="Verdana" charset="0"/>
            </a:rPr>
            <a:t> mätvärden och en sak måste vara given, d.v.s. det totala medelvärdet.</a:t>
          </a:r>
        </a:p>
      </xdr:txBody>
    </xdr:sp>
    <xdr:clientData/>
  </xdr:twoCellAnchor>
  <mc:AlternateContent xmlns:mc="http://schemas.openxmlformats.org/markup-compatibility/2006">
    <mc:Choice xmlns:a14="http://schemas.microsoft.com/office/drawing/2010/main" Requires="a14">
      <xdr:twoCellAnchor editAs="oneCell">
        <xdr:from>
          <xdr:col>3</xdr:col>
          <xdr:colOff>177800</xdr:colOff>
          <xdr:row>123</xdr:row>
          <xdr:rowOff>25400</xdr:rowOff>
        </xdr:from>
        <xdr:to>
          <xdr:col>5</xdr:col>
          <xdr:colOff>279400</xdr:colOff>
          <xdr:row>128</xdr:row>
          <xdr:rowOff>12700</xdr:rowOff>
        </xdr:to>
        <xdr:sp macro="" textlink="">
          <xdr:nvSpPr>
            <xdr:cNvPr id="2" name="Object -1023" hidden="1">
              <a:extLst>
                <a:ext uri="{63B3BB69-23CF-44E3-9099-C40C66FF867C}">
                  <a14:compatExt spid="_x0000_s2"/>
                </a:ext>
                <a:ext uri="{FF2B5EF4-FFF2-40B4-BE49-F238E27FC236}">
                  <a16:creationId xmlns:a16="http://schemas.microsoft.com/office/drawing/2014/main" id="{BA5925BF-73A1-FD46-BCAE-87753CBAC8BD}"/>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twoCellAnchor>
    <xdr:from>
      <xdr:col>0</xdr:col>
      <xdr:colOff>355600</xdr:colOff>
      <xdr:row>118</xdr:row>
      <xdr:rowOff>101600</xdr:rowOff>
    </xdr:from>
    <xdr:to>
      <xdr:col>8</xdr:col>
      <xdr:colOff>558800</xdr:colOff>
      <xdr:row>122</xdr:row>
      <xdr:rowOff>25400</xdr:rowOff>
    </xdr:to>
    <xdr:sp macro="" textlink="">
      <xdr:nvSpPr>
        <xdr:cNvPr id="3" name="Text Box -1021">
          <a:extLst>
            <a:ext uri="{FF2B5EF4-FFF2-40B4-BE49-F238E27FC236}">
              <a16:creationId xmlns:a16="http://schemas.microsoft.com/office/drawing/2014/main" id="{00000000-0008-0000-0000-000003000000}"/>
            </a:ext>
          </a:extLst>
        </xdr:cNvPr>
        <xdr:cNvSpPr txBox="1">
          <a:spLocks noChangeArrowheads="1"/>
        </xdr:cNvSpPr>
      </xdr:nvSpPr>
      <xdr:spPr bwMode="auto">
        <a:xfrm>
          <a:off x="355600" y="19875500"/>
          <a:ext cx="5880100" cy="584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Bara för att visa att det blir samma resultat har jag här nedan gjort beräkningen med Excels inbyggda funktion för skattning av varians från ett stickprov (var()), och därmed bortsett från att mätvärdena är uppdelade i provytor och behandlingar.</a:t>
          </a:r>
        </a:p>
      </xdr:txBody>
    </xdr:sp>
    <xdr:clientData/>
  </xdr:twoCellAnchor>
  <xdr:twoCellAnchor>
    <xdr:from>
      <xdr:col>0</xdr:col>
      <xdr:colOff>355600</xdr:colOff>
      <xdr:row>128</xdr:row>
      <xdr:rowOff>139700</xdr:rowOff>
    </xdr:from>
    <xdr:to>
      <xdr:col>10</xdr:col>
      <xdr:colOff>292100</xdr:colOff>
      <xdr:row>136</xdr:row>
      <xdr:rowOff>88900</xdr:rowOff>
    </xdr:to>
    <xdr:sp macro="" textlink="">
      <xdr:nvSpPr>
        <xdr:cNvPr id="4" name="Text Box -1020">
          <a:extLst>
            <a:ext uri="{FF2B5EF4-FFF2-40B4-BE49-F238E27FC236}">
              <a16:creationId xmlns:a16="http://schemas.microsoft.com/office/drawing/2014/main" id="{00000000-0008-0000-0000-000004000000}"/>
            </a:ext>
          </a:extLst>
        </xdr:cNvPr>
        <xdr:cNvSpPr txBox="1">
          <a:spLocks noChangeArrowheads="1"/>
        </xdr:cNvSpPr>
      </xdr:nvSpPr>
      <xdr:spPr bwMode="auto">
        <a:xfrm>
          <a:off x="355600" y="21564600"/>
          <a:ext cx="7264400" cy="1270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1" i="0" u="none" strike="noStrike" baseline="0">
              <a:solidFill>
                <a:srgbClr val="000000"/>
              </a:solidFill>
              <a:latin typeface="Verdana" charset="0"/>
              <a:ea typeface="Verdana" charset="0"/>
              <a:cs typeface="Verdana" charset="0"/>
            </a:rPr>
            <a:t>MK Totalt</a:t>
          </a:r>
          <a:r>
            <a:rPr lang="sv-SE" sz="1000" b="0" i="0" u="none" strike="noStrike" baseline="0">
              <a:solidFill>
                <a:srgbClr val="000000"/>
              </a:solidFill>
              <a:latin typeface="Verdana" charset="0"/>
              <a:ea typeface="Verdana" charset="0"/>
              <a:cs typeface="Verdana" charset="0"/>
            </a:rPr>
            <a:t> påverkas av den variation som finns mellan enskilda mätvärden, skillnader i de skattade medelvärdena för provytorna och skillnader i de skattade medelvärdena för behandlingarna. Kom ihåg att dessa skattade medelvärden kan vara påverkade av två olika saker. Dels kan det vara slumpmässiga skillnader eftersom de baseras på stickprov, dels kan det finnas verkliga skillnader mellan populationernas medelvärden, d.v.s. B</a:t>
          </a:r>
          <a:r>
            <a:rPr lang="sv-SE" sz="1000" b="0" i="0" u="none" strike="noStrike" baseline="-25000">
              <a:solidFill>
                <a:srgbClr val="000000"/>
              </a:solidFill>
              <a:latin typeface="Verdana" charset="0"/>
              <a:ea typeface="Verdana" charset="0"/>
              <a:cs typeface="Verdana" charset="0"/>
            </a:rPr>
            <a:t>j(i)</a:t>
          </a:r>
          <a:r>
            <a:rPr lang="sv-SE" sz="1000" b="0" i="0" u="none" strike="noStrike" baseline="0">
              <a:solidFill>
                <a:srgbClr val="000000"/>
              </a:solidFill>
              <a:latin typeface="Verdana" charset="0"/>
              <a:ea typeface="Verdana" charset="0"/>
              <a:cs typeface="Verdana" charset="0"/>
            </a:rPr>
            <a:t> och A</a:t>
          </a:r>
          <a:r>
            <a:rPr lang="sv-SE" sz="1000" b="0" i="0" u="none" strike="noStrike" baseline="-25000">
              <a:solidFill>
                <a:srgbClr val="000000"/>
              </a:solidFill>
              <a:latin typeface="Verdana" charset="0"/>
              <a:ea typeface="Verdana" charset="0"/>
              <a:cs typeface="Verdana" charset="0"/>
            </a:rPr>
            <a:t>i </a:t>
          </a:r>
          <a:r>
            <a:rPr lang="sv-SE" sz="1000" b="0" i="0" u="none" strike="noStrike" baseline="0">
              <a:solidFill>
                <a:srgbClr val="000000"/>
              </a:solidFill>
              <a:latin typeface="Verdana" charset="0"/>
              <a:ea typeface="Verdana" charset="0"/>
              <a:cs typeface="Verdana" charset="0"/>
            </a:rPr>
            <a:t>är skilda från noll.</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MK totalt brukar man inte ha med i anovatabeller eftersom denna skattning inte går att använda i några tester, eftersom det påverkas av alla variansbidrag.</a:t>
          </a:r>
        </a:p>
      </xdr:txBody>
    </xdr:sp>
    <xdr:clientData/>
  </xdr:twoCellAnchor>
  <xdr:twoCellAnchor>
    <xdr:from>
      <xdr:col>0</xdr:col>
      <xdr:colOff>355600</xdr:colOff>
      <xdr:row>90</xdr:row>
      <xdr:rowOff>12700</xdr:rowOff>
    </xdr:from>
    <xdr:to>
      <xdr:col>8</xdr:col>
      <xdr:colOff>38100</xdr:colOff>
      <xdr:row>91</xdr:row>
      <xdr:rowOff>50800</xdr:rowOff>
    </xdr:to>
    <xdr:sp macro="" textlink="">
      <xdr:nvSpPr>
        <xdr:cNvPr id="5" name="Text Box -1019">
          <a:extLst>
            <a:ext uri="{FF2B5EF4-FFF2-40B4-BE49-F238E27FC236}">
              <a16:creationId xmlns:a16="http://schemas.microsoft.com/office/drawing/2014/main" id="{00000000-0008-0000-0000-000005000000}"/>
            </a:ext>
          </a:extLst>
        </xdr:cNvPr>
        <xdr:cNvSpPr txBox="1">
          <a:spLocks noChangeArrowheads="1"/>
        </xdr:cNvSpPr>
      </xdr:nvSpPr>
      <xdr:spPr bwMode="auto">
        <a:xfrm>
          <a:off x="355600" y="15125700"/>
          <a:ext cx="5359400" cy="203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Inom varje behandling sker det upprepningar. Dessa termer kan vi ersätta med </a:t>
          </a:r>
          <a:r>
            <a:rPr lang="sv-SE" sz="1000" b="0" i="1" u="none" strike="noStrike" baseline="0">
              <a:solidFill>
                <a:srgbClr val="000000"/>
              </a:solidFill>
              <a:latin typeface="Verdana" charset="0"/>
              <a:ea typeface="Verdana" charset="0"/>
              <a:cs typeface="Verdana" charset="0"/>
            </a:rPr>
            <a:t>b</a:t>
          </a:r>
          <a:r>
            <a:rPr lang="sv-SE" sz="1000" b="0" i="0" u="none" strike="noStrike" baseline="0">
              <a:solidFill>
                <a:srgbClr val="000000"/>
              </a:solidFill>
              <a:latin typeface="Verdana" charset="0"/>
              <a:ea typeface="Verdana" charset="0"/>
              <a:cs typeface="Verdana" charset="0"/>
            </a:rPr>
            <a:t>x</a:t>
          </a:r>
          <a:r>
            <a:rPr lang="sv-SE" sz="1000" b="0" i="1" u="none" strike="noStrike" baseline="0">
              <a:solidFill>
                <a:srgbClr val="000000"/>
              </a:solidFill>
              <a:latin typeface="Verdana" charset="0"/>
              <a:ea typeface="Verdana" charset="0"/>
              <a:cs typeface="Verdana" charset="0"/>
            </a:rPr>
            <a:t>n</a:t>
          </a:r>
          <a:r>
            <a:rPr lang="sv-SE" sz="1000" b="0" i="0" u="none" strike="noStrike" baseline="0">
              <a:solidFill>
                <a:srgbClr val="000000"/>
              </a:solidFill>
              <a:latin typeface="Verdana" charset="0"/>
              <a:ea typeface="Verdana" charset="0"/>
              <a:cs typeface="Verdana" charset="0"/>
            </a:rPr>
            <a:t>.</a:t>
          </a:r>
        </a:p>
      </xdr:txBody>
    </xdr:sp>
    <xdr:clientData/>
  </xdr:twoCellAnchor>
  <xdr:twoCellAnchor>
    <xdr:from>
      <xdr:col>0</xdr:col>
      <xdr:colOff>355600</xdr:colOff>
      <xdr:row>140</xdr:row>
      <xdr:rowOff>50800</xdr:rowOff>
    </xdr:from>
    <xdr:to>
      <xdr:col>8</xdr:col>
      <xdr:colOff>711200</xdr:colOff>
      <xdr:row>151</xdr:row>
      <xdr:rowOff>38100</xdr:rowOff>
    </xdr:to>
    <xdr:sp macro="" textlink="">
      <xdr:nvSpPr>
        <xdr:cNvPr id="6" name="Text Box -1018">
          <a:extLst>
            <a:ext uri="{FF2B5EF4-FFF2-40B4-BE49-F238E27FC236}">
              <a16:creationId xmlns:a16="http://schemas.microsoft.com/office/drawing/2014/main" id="{00000000-0008-0000-0000-000006000000}"/>
            </a:ext>
          </a:extLst>
        </xdr:cNvPr>
        <xdr:cNvSpPr txBox="1">
          <a:spLocks noChangeArrowheads="1"/>
        </xdr:cNvSpPr>
      </xdr:nvSpPr>
      <xdr:spPr bwMode="auto">
        <a:xfrm>
          <a:off x="355600" y="23456900"/>
          <a:ext cx="6032500" cy="180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Här skattas variationen genom att enskilda mätvärden jämförs med det skattade medelvärdet för provytan. Detta upprepas för alla provytor i alla behandlingar. KS för variationskällan inom stickprov utgör därmed täljaren i denna skattning av residualvariansen (σ</a:t>
          </a:r>
          <a:r>
            <a:rPr lang="sv-SE" sz="1000" b="0" i="0" u="none" strike="noStrike" baseline="30000">
              <a:solidFill>
                <a:srgbClr val="000000"/>
              </a:solidFill>
              <a:latin typeface="Verdana" charset="0"/>
              <a:ea typeface="Verdana" charset="0"/>
              <a:cs typeface="Verdana" charset="0"/>
            </a:rPr>
            <a:t>2</a:t>
          </a:r>
          <a:r>
            <a:rPr lang="sv-SE" sz="1000" b="0" i="0" u="none" strike="noStrike" baseline="-25000">
              <a:solidFill>
                <a:srgbClr val="000000"/>
              </a:solidFill>
              <a:latin typeface="Verdana" charset="0"/>
              <a:ea typeface="Verdana" charset="0"/>
              <a:cs typeface="Verdana" charset="0"/>
            </a:rPr>
            <a:t>e</a:t>
          </a:r>
          <a:r>
            <a:rPr lang="sv-SE" sz="1000" b="0" i="0" u="none" strike="noStrike" baseline="0">
              <a:solidFill>
                <a:srgbClr val="000000"/>
              </a:solidFill>
              <a:latin typeface="Verdana" charset="0"/>
              <a:ea typeface="Verdana" charset="0"/>
              <a:cs typeface="Verdana" charset="0"/>
            </a:rPr>
            <a:t>).</a:t>
          </a:r>
        </a:p>
        <a:p>
          <a:pPr algn="l" rtl="0">
            <a:defRPr sz="1000"/>
          </a:pPr>
          <a:endParaRPr lang="sv-SE" sz="1000" b="0" i="0" u="none" strike="noStrike" baseline="0">
            <a:solidFill>
              <a:srgbClr val="000000"/>
            </a:solidFill>
            <a:latin typeface="Verdana" charset="0"/>
            <a:ea typeface="Verdana" charset="0"/>
            <a:cs typeface="Verdana" charset="0"/>
          </a:endParaRPr>
        </a:p>
        <a:p>
          <a:pPr algn="l" rtl="0">
            <a:lnSpc>
              <a:spcPts val="1100"/>
            </a:lnSpc>
            <a:defRPr sz="1000"/>
          </a:pPr>
          <a:r>
            <a:rPr lang="sv-SE" sz="1000" b="0" i="0" u="none" strike="noStrike" baseline="0">
              <a:solidFill>
                <a:srgbClr val="000000"/>
              </a:solidFill>
              <a:latin typeface="Verdana" charset="0"/>
              <a:ea typeface="Verdana" charset="0"/>
              <a:cs typeface="Verdana" charset="0"/>
            </a:rPr>
            <a:t>Nämnaren utgörs av antalet frihetsgrader (</a:t>
          </a:r>
          <a:r>
            <a:rPr lang="sv-SE" sz="1000" b="0" i="1" u="none" strike="noStrike" baseline="0">
              <a:solidFill>
                <a:srgbClr val="000000"/>
              </a:solidFill>
              <a:latin typeface="Verdana" charset="0"/>
              <a:ea typeface="Verdana" charset="0"/>
              <a:cs typeface="Verdana" charset="0"/>
            </a:rPr>
            <a:t>ab</a:t>
          </a:r>
          <a:r>
            <a:rPr lang="sv-SE" sz="1000" b="0" i="0" u="none" strike="noStrike" baseline="0">
              <a:solidFill>
                <a:srgbClr val="000000"/>
              </a:solidFill>
              <a:latin typeface="Verdana" charset="0"/>
              <a:ea typeface="Verdana" charset="0"/>
              <a:cs typeface="Verdana" charset="0"/>
            </a:rPr>
            <a:t>(</a:t>
          </a:r>
          <a:r>
            <a:rPr lang="sv-SE" sz="1000" b="0" i="1" u="none" strike="noStrike" baseline="0">
              <a:solidFill>
                <a:srgbClr val="000000"/>
              </a:solidFill>
              <a:latin typeface="Verdana" charset="0"/>
              <a:ea typeface="Verdana" charset="0"/>
              <a:cs typeface="Verdana" charset="0"/>
            </a:rPr>
            <a:t>n</a:t>
          </a:r>
          <a:r>
            <a:rPr lang="sv-SE" sz="1000" b="0" i="0" u="none" strike="noStrike" baseline="0">
              <a:solidFill>
                <a:srgbClr val="000000"/>
              </a:solidFill>
              <a:latin typeface="Verdana" charset="0"/>
              <a:ea typeface="Verdana" charset="0"/>
              <a:cs typeface="Verdana" charset="0"/>
            </a:rPr>
            <a:t>-1)). Kvadratsumman inom stickprov baseras på abn mätvärden, men från detta måste man räkna bort det antal olika saker, som måste vara givna i beräkningen. Dessa oberoende saker är medelvärdena för varje replikeringsenhet (provyta). Först när man känner dessa medelvärden kan beräkningarna av kvadratsumman genomföras. Antalet medelvärden man behöver är </a:t>
          </a:r>
          <a:r>
            <a:rPr lang="sv-SE" sz="1000" b="0" i="1" u="none" strike="noStrike" baseline="0">
              <a:solidFill>
                <a:srgbClr val="000000"/>
              </a:solidFill>
              <a:latin typeface="Verdana" charset="0"/>
              <a:ea typeface="Verdana" charset="0"/>
              <a:cs typeface="Verdana" charset="0"/>
            </a:rPr>
            <a:t>ab</a:t>
          </a:r>
          <a:r>
            <a:rPr lang="sv-SE" sz="1000" b="0" i="0" u="none" strike="noStrike" baseline="0">
              <a:solidFill>
                <a:srgbClr val="000000"/>
              </a:solidFill>
              <a:latin typeface="Verdana" charset="0"/>
              <a:ea typeface="Verdana" charset="0"/>
              <a:cs typeface="Verdana" charset="0"/>
            </a:rPr>
            <a:t>, eftersom för varje nivå (</a:t>
          </a:r>
          <a:r>
            <a:rPr lang="sv-SE" sz="1000" b="0" i="1" u="none" strike="noStrike" baseline="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av behandling finns det </a:t>
          </a:r>
          <a:r>
            <a:rPr lang="sv-SE" sz="1000" b="0" i="1" u="none" strike="noStrike" baseline="0">
              <a:solidFill>
                <a:srgbClr val="000000"/>
              </a:solidFill>
              <a:latin typeface="Verdana" charset="0"/>
              <a:ea typeface="Verdana" charset="0"/>
              <a:cs typeface="Verdana" charset="0"/>
            </a:rPr>
            <a:t>b</a:t>
          </a:r>
          <a:r>
            <a:rPr lang="sv-SE" sz="1000" b="0" i="0" u="none" strike="noStrike" baseline="0">
              <a:solidFill>
                <a:srgbClr val="000000"/>
              </a:solidFill>
              <a:latin typeface="Verdana" charset="0"/>
              <a:ea typeface="Verdana" charset="0"/>
              <a:cs typeface="Verdana" charset="0"/>
            </a:rPr>
            <a:t> replikeringsenheter. Antalet frihetsgrader blir alltså </a:t>
          </a:r>
          <a:r>
            <a:rPr lang="sv-SE" sz="1000" b="0" i="1" u="none" strike="noStrike" baseline="0">
              <a:solidFill>
                <a:srgbClr val="000000"/>
              </a:solidFill>
              <a:latin typeface="Verdana" charset="0"/>
              <a:ea typeface="Verdana" charset="0"/>
              <a:cs typeface="Verdana" charset="0"/>
            </a:rPr>
            <a:t>abn</a:t>
          </a:r>
          <a:r>
            <a:rPr lang="sv-SE" sz="1000" b="0" i="0" u="none" strike="noStrike" baseline="0">
              <a:solidFill>
                <a:srgbClr val="000000"/>
              </a:solidFill>
              <a:latin typeface="Verdana" charset="0"/>
              <a:ea typeface="Verdana" charset="0"/>
              <a:cs typeface="Verdana" charset="0"/>
            </a:rPr>
            <a:t>-</a:t>
          </a:r>
          <a:r>
            <a:rPr lang="sv-SE" sz="1000" b="0" i="1" u="none" strike="noStrike" baseline="0">
              <a:solidFill>
                <a:srgbClr val="000000"/>
              </a:solidFill>
              <a:latin typeface="Verdana" charset="0"/>
              <a:ea typeface="Verdana" charset="0"/>
              <a:cs typeface="Verdana" charset="0"/>
            </a:rPr>
            <a:t>ab</a:t>
          </a:r>
          <a:r>
            <a:rPr lang="sv-SE" sz="1000" b="0" i="0" u="none" strike="noStrike" baseline="0">
              <a:solidFill>
                <a:srgbClr val="000000"/>
              </a:solidFill>
              <a:latin typeface="Verdana" charset="0"/>
              <a:ea typeface="Verdana" charset="0"/>
              <a:cs typeface="Verdana" charset="0"/>
            </a:rPr>
            <a:t> = </a:t>
          </a:r>
          <a:r>
            <a:rPr lang="sv-SE" sz="1000" b="0" i="1" u="none" strike="noStrike" baseline="0">
              <a:solidFill>
                <a:srgbClr val="000000"/>
              </a:solidFill>
              <a:latin typeface="Verdana" charset="0"/>
              <a:ea typeface="Verdana" charset="0"/>
              <a:cs typeface="Verdana" charset="0"/>
            </a:rPr>
            <a:t>ab</a:t>
          </a:r>
          <a:r>
            <a:rPr lang="sv-SE" sz="1000" b="0" i="0" u="none" strike="noStrike" baseline="0">
              <a:solidFill>
                <a:srgbClr val="000000"/>
              </a:solidFill>
              <a:latin typeface="Verdana" charset="0"/>
              <a:ea typeface="Verdana" charset="0"/>
              <a:cs typeface="Verdana" charset="0"/>
            </a:rPr>
            <a:t>(</a:t>
          </a:r>
          <a:r>
            <a:rPr lang="sv-SE" sz="1000" b="0" i="1" u="none" strike="noStrike" baseline="0">
              <a:solidFill>
                <a:srgbClr val="000000"/>
              </a:solidFill>
              <a:latin typeface="Verdana" charset="0"/>
              <a:ea typeface="Verdana" charset="0"/>
              <a:cs typeface="Verdana" charset="0"/>
            </a:rPr>
            <a:t>n</a:t>
          </a:r>
          <a:r>
            <a:rPr lang="sv-SE" sz="1000" b="0" i="0" u="none" strike="noStrike" baseline="0">
              <a:solidFill>
                <a:srgbClr val="000000"/>
              </a:solidFill>
              <a:latin typeface="Verdana" charset="0"/>
              <a:ea typeface="Verdana" charset="0"/>
              <a:cs typeface="Verdana" charset="0"/>
            </a:rPr>
            <a:t>-1).</a:t>
          </a:r>
        </a:p>
      </xdr:txBody>
    </xdr:sp>
    <xdr:clientData/>
  </xdr:twoCellAnchor>
  <xdr:twoCellAnchor editAs="oneCell">
    <xdr:from>
      <xdr:col>0</xdr:col>
      <xdr:colOff>431800</xdr:colOff>
      <xdr:row>152</xdr:row>
      <xdr:rowOff>101600</xdr:rowOff>
    </xdr:from>
    <xdr:to>
      <xdr:col>8</xdr:col>
      <xdr:colOff>723900</xdr:colOff>
      <xdr:row>155</xdr:row>
      <xdr:rowOff>76200</xdr:rowOff>
    </xdr:to>
    <xdr:pic>
      <xdr:nvPicPr>
        <xdr:cNvPr id="7" name="Picture -101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31800" y="25488900"/>
          <a:ext cx="5969000" cy="4699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419100</xdr:colOff>
      <xdr:row>114</xdr:row>
      <xdr:rowOff>88900</xdr:rowOff>
    </xdr:from>
    <xdr:to>
      <xdr:col>11</xdr:col>
      <xdr:colOff>304800</xdr:colOff>
      <xdr:row>117</xdr:row>
      <xdr:rowOff>63500</xdr:rowOff>
    </xdr:to>
    <xdr:pic>
      <xdr:nvPicPr>
        <xdr:cNvPr id="8" name="Picture -1016">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19100" y="19202400"/>
          <a:ext cx="8039100" cy="4699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mc:AlternateContent xmlns:mc="http://schemas.openxmlformats.org/markup-compatibility/2006">
    <mc:Choice xmlns:a14="http://schemas.microsoft.com/office/drawing/2010/main" Requires="a14">
      <xdr:twoCellAnchor editAs="oneCell">
        <xdr:from>
          <xdr:col>7</xdr:col>
          <xdr:colOff>190500</xdr:colOff>
          <xdr:row>108</xdr:row>
          <xdr:rowOff>0</xdr:rowOff>
        </xdr:from>
        <xdr:to>
          <xdr:col>8</xdr:col>
          <xdr:colOff>749300</xdr:colOff>
          <xdr:row>113</xdr:row>
          <xdr:rowOff>12700</xdr:rowOff>
        </xdr:to>
        <xdr:sp macro="" textlink="">
          <xdr:nvSpPr>
            <xdr:cNvPr id="9" name="Object -1015" hidden="1">
              <a:extLst>
                <a:ext uri="{63B3BB69-23CF-44E3-9099-C40C66FF867C}">
                  <a14:compatExt spid="_x0000_s9"/>
                </a:ext>
                <a:ext uri="{FF2B5EF4-FFF2-40B4-BE49-F238E27FC236}">
                  <a16:creationId xmlns:a16="http://schemas.microsoft.com/office/drawing/2014/main" id="{BADE7533-08AB-854A-AF32-A169C0F64C96}"/>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25400</xdr:colOff>
          <xdr:row>146</xdr:row>
          <xdr:rowOff>12700</xdr:rowOff>
        </xdr:from>
        <xdr:to>
          <xdr:col>10</xdr:col>
          <xdr:colOff>723900</xdr:colOff>
          <xdr:row>151</xdr:row>
          <xdr:rowOff>25400</xdr:rowOff>
        </xdr:to>
        <xdr:sp macro="" textlink="">
          <xdr:nvSpPr>
            <xdr:cNvPr id="10" name="Object -1014" hidden="1">
              <a:extLst>
                <a:ext uri="{63B3BB69-23CF-44E3-9099-C40C66FF867C}">
                  <a14:compatExt spid="_x0000_s10"/>
                </a:ext>
                <a:ext uri="{FF2B5EF4-FFF2-40B4-BE49-F238E27FC236}">
                  <a16:creationId xmlns:a16="http://schemas.microsoft.com/office/drawing/2014/main" id="{4C5BBDB4-6F85-714D-976F-D4C1837B6BEE}"/>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twoCellAnchor>
    <xdr:from>
      <xdr:col>0</xdr:col>
      <xdr:colOff>368300</xdr:colOff>
      <xdr:row>158</xdr:row>
      <xdr:rowOff>114300</xdr:rowOff>
    </xdr:from>
    <xdr:to>
      <xdr:col>8</xdr:col>
      <xdr:colOff>533400</xdr:colOff>
      <xdr:row>171</xdr:row>
      <xdr:rowOff>76200</xdr:rowOff>
    </xdr:to>
    <xdr:sp macro="" textlink="">
      <xdr:nvSpPr>
        <xdr:cNvPr id="11" name="Text Box -1013">
          <a:extLst>
            <a:ext uri="{FF2B5EF4-FFF2-40B4-BE49-F238E27FC236}">
              <a16:creationId xmlns:a16="http://schemas.microsoft.com/office/drawing/2014/main" id="{00000000-0008-0000-0000-00000B000000}"/>
            </a:ext>
          </a:extLst>
        </xdr:cNvPr>
        <xdr:cNvSpPr txBox="1">
          <a:spLocks noChangeArrowheads="1"/>
        </xdr:cNvSpPr>
      </xdr:nvSpPr>
      <xdr:spPr bwMode="auto">
        <a:xfrm>
          <a:off x="368300" y="26492200"/>
          <a:ext cx="5842000" cy="2108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Denna variationskälla skattas genom att det skattade medelvärdet för varje provyta jämförs med det skattade medelvärdet för varje behandling. Lika många gånger som det finns mätvärden upprepas detta för alla provytor i alla behandlingar. KS för variationskällan Mellan provytor utgör därmed täljaren i denna skattning av residualvariansen + en komponent för den sanna variansen hos populationen av avvikelser mellan provytor (σ</a:t>
          </a:r>
          <a:r>
            <a:rPr lang="sv-SE" sz="1000" b="0" i="0" u="none" strike="noStrike" baseline="30000">
              <a:solidFill>
                <a:srgbClr val="000000"/>
              </a:solidFill>
              <a:latin typeface="Verdana" charset="0"/>
              <a:ea typeface="Verdana" charset="0"/>
              <a:cs typeface="Verdana" charset="0"/>
            </a:rPr>
            <a:t>2</a:t>
          </a:r>
          <a:r>
            <a:rPr lang="sv-SE" sz="1000" b="0" i="0" u="none" strike="noStrike" baseline="-25000">
              <a:solidFill>
                <a:srgbClr val="000000"/>
              </a:solidFill>
              <a:latin typeface="Verdana" charset="0"/>
              <a:ea typeface="Verdana" charset="0"/>
              <a:cs typeface="Verdana" charset="0"/>
            </a:rPr>
            <a:t>e</a:t>
          </a:r>
          <a:r>
            <a:rPr lang="sv-SE" sz="1000" b="0" i="0" u="none" strike="noStrike" baseline="0">
              <a:solidFill>
                <a:srgbClr val="000000"/>
              </a:solidFill>
              <a:latin typeface="Verdana" charset="0"/>
              <a:ea typeface="Verdana" charset="0"/>
              <a:cs typeface="Verdana" charset="0"/>
            </a:rPr>
            <a:t> + nσ</a:t>
          </a:r>
          <a:r>
            <a:rPr lang="sv-SE" sz="1000" b="0" i="0" u="none" strike="noStrike" baseline="30000">
              <a:solidFill>
                <a:srgbClr val="000000"/>
              </a:solidFill>
              <a:latin typeface="Verdana" charset="0"/>
              <a:ea typeface="Verdana" charset="0"/>
              <a:cs typeface="Verdana" charset="0"/>
            </a:rPr>
            <a:t>2</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Nämaren utgörs av antalet frihetsgrader (</a:t>
          </a:r>
          <a:r>
            <a:rPr lang="sv-SE" sz="1000" b="0" i="1" u="none" strike="noStrike" baseline="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a:t>
          </a:r>
          <a:r>
            <a:rPr lang="sv-SE" sz="1000" b="0" i="1" u="none" strike="noStrike" baseline="0">
              <a:solidFill>
                <a:srgbClr val="000000"/>
              </a:solidFill>
              <a:latin typeface="Verdana" charset="0"/>
              <a:ea typeface="Verdana" charset="0"/>
              <a:cs typeface="Verdana" charset="0"/>
            </a:rPr>
            <a:t>b</a:t>
          </a:r>
          <a:r>
            <a:rPr lang="sv-SE" sz="1000" b="0" i="0" u="none" strike="noStrike" baseline="0">
              <a:solidFill>
                <a:srgbClr val="000000"/>
              </a:solidFill>
              <a:latin typeface="Verdana" charset="0"/>
              <a:ea typeface="Verdana" charset="0"/>
              <a:cs typeface="Verdana" charset="0"/>
            </a:rPr>
            <a:t>-1)). För att beräkna KS Mellan provytor använder vi oss av b värden för a behandlingar. Det blir totalt ab värden. För att fullfölja beräkningen av KS Mellan provytor måste de skattade medelvärdena för alla behandlingar vara kända. Därför måste vi subtrahera med </a:t>
          </a:r>
          <a:r>
            <a:rPr lang="sv-SE" sz="1000" b="0" i="1" u="none" strike="noStrike" baseline="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Det vi ska sätta in i nämnaren blir alltså </a:t>
          </a:r>
          <a:r>
            <a:rPr lang="sv-SE" sz="1000" b="0" i="1" u="none" strike="noStrike" baseline="0">
              <a:solidFill>
                <a:srgbClr val="000000"/>
              </a:solidFill>
              <a:latin typeface="Verdana" charset="0"/>
              <a:ea typeface="Verdana" charset="0"/>
              <a:cs typeface="Verdana" charset="0"/>
            </a:rPr>
            <a:t>ab</a:t>
          </a:r>
          <a:r>
            <a:rPr lang="sv-SE" sz="1000" b="0" i="0" u="none" strike="noStrike" baseline="0">
              <a:solidFill>
                <a:srgbClr val="000000"/>
              </a:solidFill>
              <a:latin typeface="Verdana" charset="0"/>
              <a:ea typeface="Verdana" charset="0"/>
              <a:cs typeface="Verdana" charset="0"/>
            </a:rPr>
            <a:t> – </a:t>
          </a:r>
          <a:r>
            <a:rPr lang="sv-SE" sz="1000" b="0" i="1" u="none" strike="noStrike" baseline="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 </a:t>
          </a:r>
          <a:r>
            <a:rPr lang="sv-SE" sz="1000" b="0" i="1" u="none" strike="noStrike" baseline="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a:t>
          </a:r>
          <a:r>
            <a:rPr lang="sv-SE" sz="1000" b="0" i="1" u="none" strike="noStrike" baseline="0">
              <a:solidFill>
                <a:srgbClr val="000000"/>
              </a:solidFill>
              <a:latin typeface="Verdana" charset="0"/>
              <a:ea typeface="Verdana" charset="0"/>
              <a:cs typeface="Verdana" charset="0"/>
            </a:rPr>
            <a:t>b</a:t>
          </a:r>
          <a:r>
            <a:rPr lang="sv-SE" sz="1000" b="0" i="0" u="none" strike="noStrike" baseline="0">
              <a:solidFill>
                <a:srgbClr val="000000"/>
              </a:solidFill>
              <a:latin typeface="Verdana" charset="0"/>
              <a:ea typeface="Verdana" charset="0"/>
              <a:cs typeface="Verdana" charset="0"/>
            </a:rPr>
            <a:t>-1).</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Denna skattning kalllar vi </a:t>
          </a:r>
          <a:r>
            <a:rPr lang="sv-SE" sz="1000" b="1" i="0" u="none" strike="noStrike" baseline="0">
              <a:solidFill>
                <a:srgbClr val="000000"/>
              </a:solidFill>
              <a:latin typeface="Verdana" charset="0"/>
              <a:ea typeface="Verdana" charset="0"/>
              <a:cs typeface="Verdana" charset="0"/>
            </a:rPr>
            <a:t>MK</a:t>
          </a:r>
          <a:r>
            <a:rPr lang="sv-SE" sz="1000" b="1"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a:t>
          </a:r>
        </a:p>
      </xdr:txBody>
    </xdr:sp>
    <xdr:clientData/>
  </xdr:twoCellAnchor>
  <xdr:twoCellAnchor editAs="oneCell">
    <xdr:from>
      <xdr:col>0</xdr:col>
      <xdr:colOff>520700</xdr:colOff>
      <xdr:row>172</xdr:row>
      <xdr:rowOff>101600</xdr:rowOff>
    </xdr:from>
    <xdr:to>
      <xdr:col>6</xdr:col>
      <xdr:colOff>444500</xdr:colOff>
      <xdr:row>175</xdr:row>
      <xdr:rowOff>88900</xdr:rowOff>
    </xdr:to>
    <xdr:pic>
      <xdr:nvPicPr>
        <xdr:cNvPr id="1069" name="Picture 45">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20700" y="28790900"/>
          <a:ext cx="4203700" cy="4826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355600</xdr:colOff>
      <xdr:row>178</xdr:row>
      <xdr:rowOff>76200</xdr:rowOff>
    </xdr:from>
    <xdr:to>
      <xdr:col>7</xdr:col>
      <xdr:colOff>406400</xdr:colOff>
      <xdr:row>194</xdr:row>
      <xdr:rowOff>63500</xdr:rowOff>
    </xdr:to>
    <xdr:sp macro="" textlink="">
      <xdr:nvSpPr>
        <xdr:cNvPr id="1072" name="Text Box 48">
          <a:extLst>
            <a:ext uri="{FF2B5EF4-FFF2-40B4-BE49-F238E27FC236}">
              <a16:creationId xmlns:a16="http://schemas.microsoft.com/office/drawing/2014/main" id="{00000000-0008-0000-0000-000030040000}"/>
            </a:ext>
          </a:extLst>
        </xdr:cNvPr>
        <xdr:cNvSpPr txBox="1">
          <a:spLocks noChangeArrowheads="1"/>
        </xdr:cNvSpPr>
      </xdr:nvSpPr>
      <xdr:spPr bwMode="auto">
        <a:xfrm>
          <a:off x="355600" y="29756100"/>
          <a:ext cx="4902200" cy="2628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Denna variationskälla skattas genom att det skattade medelvärdet för varje behandling jämförs med det skattade medelvärdet för hela datamängden. Lika många gånger som det finns mätvärden upprepas detta för alla provytor i alla behandlingar. KS för variationskällan Mellan behandlingar utgör därmed täljaren i denna skattning av residualvariansen + en komponent för den sanna variansen hos populationen av avvikelser mellan provytor + ett mått på den sanna medelkvadratsumman för alla behandlingsavvikelser. Se formel här till höger.</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Nämaren utgörs av antalet frihetsgrader a-1. För att beräkna KS Mellan behandlingar använder vi a värden. Beräkningen kräver också kunskap om det skattade medelvärdet för hela uppsättningen mätvärden. Därför drar vi ifrån 1, vilket ger nämnaren a-1.</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Denna skattning kalllar vi </a:t>
          </a:r>
          <a:r>
            <a:rPr lang="sv-SE" sz="1000" b="1" i="0" u="none" strike="noStrike" baseline="0">
              <a:solidFill>
                <a:srgbClr val="000000"/>
              </a:solidFill>
              <a:latin typeface="Verdana" charset="0"/>
              <a:ea typeface="Verdana" charset="0"/>
              <a:cs typeface="Verdana" charset="0"/>
            </a:rPr>
            <a:t>MK</a:t>
          </a:r>
          <a:r>
            <a:rPr lang="sv-SE" sz="1000" b="1" i="0" u="none" strike="noStrike" baseline="-2500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a:t>
          </a:r>
        </a:p>
        <a:p>
          <a:pPr algn="l" rtl="0">
            <a:defRPr sz="1000"/>
          </a:pPr>
          <a:endParaRPr lang="sv-SE" sz="1000" b="0" i="0" u="none" strike="noStrike" baseline="0">
            <a:solidFill>
              <a:srgbClr val="000000"/>
            </a:solidFill>
            <a:latin typeface="Verdana" charset="0"/>
            <a:ea typeface="Verdana" charset="0"/>
            <a:cs typeface="Verdana" charset="0"/>
          </a:endParaRPr>
        </a:p>
      </xdr:txBody>
    </xdr:sp>
    <xdr:clientData/>
  </xdr:twoCellAnchor>
  <xdr:twoCellAnchor>
    <xdr:from>
      <xdr:col>0</xdr:col>
      <xdr:colOff>355600</xdr:colOff>
      <xdr:row>197</xdr:row>
      <xdr:rowOff>25400</xdr:rowOff>
    </xdr:from>
    <xdr:to>
      <xdr:col>6</xdr:col>
      <xdr:colOff>266700</xdr:colOff>
      <xdr:row>200</xdr:row>
      <xdr:rowOff>101600</xdr:rowOff>
    </xdr:to>
    <xdr:sp macro="" textlink="">
      <xdr:nvSpPr>
        <xdr:cNvPr id="1076" name="Text Box 52">
          <a:extLst>
            <a:ext uri="{FF2B5EF4-FFF2-40B4-BE49-F238E27FC236}">
              <a16:creationId xmlns:a16="http://schemas.microsoft.com/office/drawing/2014/main" id="{00000000-0008-0000-0000-000034040000}"/>
            </a:ext>
          </a:extLst>
        </xdr:cNvPr>
        <xdr:cNvSpPr txBox="1">
          <a:spLocks noChangeArrowheads="1"/>
        </xdr:cNvSpPr>
      </xdr:nvSpPr>
      <xdr:spPr bwMode="auto">
        <a:xfrm>
          <a:off x="355600" y="32842200"/>
          <a:ext cx="4191000" cy="5715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Eftersom vi utnyttjar stickprov kan vi inte uttala oss entydigt om skillnader mellan grupper i undersökningen. Vi får dra slutsatser med hjälp av sannolikheter.</a:t>
          </a:r>
        </a:p>
      </xdr:txBody>
    </xdr:sp>
    <xdr:clientData/>
  </xdr:twoCellAnchor>
  <xdr:twoCellAnchor>
    <xdr:from>
      <xdr:col>0</xdr:col>
      <xdr:colOff>355600</xdr:colOff>
      <xdr:row>202</xdr:row>
      <xdr:rowOff>25400</xdr:rowOff>
    </xdr:from>
    <xdr:to>
      <xdr:col>7</xdr:col>
      <xdr:colOff>304800</xdr:colOff>
      <xdr:row>216</xdr:row>
      <xdr:rowOff>12700</xdr:rowOff>
    </xdr:to>
    <xdr:sp macro="" textlink="">
      <xdr:nvSpPr>
        <xdr:cNvPr id="1077" name="Text Box 53">
          <a:extLst>
            <a:ext uri="{FF2B5EF4-FFF2-40B4-BE49-F238E27FC236}">
              <a16:creationId xmlns:a16="http://schemas.microsoft.com/office/drawing/2014/main" id="{00000000-0008-0000-0000-000035040000}"/>
            </a:ext>
          </a:extLst>
        </xdr:cNvPr>
        <xdr:cNvSpPr txBox="1">
          <a:spLocks noChangeArrowheads="1"/>
        </xdr:cNvSpPr>
      </xdr:nvSpPr>
      <xdr:spPr bwMode="auto">
        <a:xfrm>
          <a:off x="355600" y="33667700"/>
          <a:ext cx="4800600" cy="2298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För att se om vi kan förkasta nollhypotesen om inga</a:t>
          </a:r>
          <a:r>
            <a:rPr lang="sv-SE" sz="1000" b="1" i="0" u="none" strike="noStrike" baseline="0">
              <a:solidFill>
                <a:srgbClr val="000000"/>
              </a:solidFill>
              <a:latin typeface="Verdana" charset="0"/>
              <a:ea typeface="Verdana" charset="0"/>
              <a:cs typeface="Verdana" charset="0"/>
            </a:rPr>
            <a:t> skillnader mellan provytor</a:t>
          </a:r>
          <a:r>
            <a:rPr lang="sv-SE" sz="1000" b="0" i="0" u="none" strike="noStrike" baseline="0">
              <a:solidFill>
                <a:srgbClr val="000000"/>
              </a:solidFill>
              <a:latin typeface="Verdana" charset="0"/>
              <a:ea typeface="Verdana" charset="0"/>
              <a:cs typeface="Verdana" charset="0"/>
            </a:rPr>
            <a:t> behöver vi korrekt teststatistika. Jämför vi vad som skattas av MK</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 med vad som skattas av MK</a:t>
          </a:r>
          <a:r>
            <a:rPr lang="sv-SE" sz="1000" b="0" i="0" u="none" strike="noStrike" baseline="-25000">
              <a:solidFill>
                <a:srgbClr val="000000"/>
              </a:solidFill>
              <a:latin typeface="Verdana" charset="0"/>
              <a:ea typeface="Verdana" charset="0"/>
              <a:cs typeface="Verdana" charset="0"/>
            </a:rPr>
            <a:t>I</a:t>
          </a:r>
          <a:r>
            <a:rPr lang="sv-SE" sz="1000" b="0" i="0" u="none" strike="noStrike" baseline="0">
              <a:solidFill>
                <a:srgbClr val="000000"/>
              </a:solidFill>
              <a:latin typeface="Verdana" charset="0"/>
              <a:ea typeface="Verdana" charset="0"/>
              <a:cs typeface="Verdana" charset="0"/>
            </a:rPr>
            <a:t> ser vi att det som skiljer dem åt är komponenten för variation mellan provytor. Är denna komponent skild från noll finns det skillnader mellan provytor. Detta avspeglas i kvoten bildad mellan MK</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 och MK</a:t>
          </a:r>
          <a:r>
            <a:rPr lang="sv-SE" sz="1000" b="0" i="0" u="none" strike="noStrike" baseline="-25000">
              <a:solidFill>
                <a:srgbClr val="000000"/>
              </a:solidFill>
              <a:latin typeface="Verdana" charset="0"/>
              <a:ea typeface="Verdana" charset="0"/>
              <a:cs typeface="Verdana" charset="0"/>
            </a:rPr>
            <a:t>I</a:t>
          </a:r>
          <a:r>
            <a:rPr lang="sv-SE" sz="1000" b="0" i="0" u="none" strike="noStrike" baseline="0">
              <a:solidFill>
                <a:srgbClr val="000000"/>
              </a:solidFill>
              <a:latin typeface="Verdana" charset="0"/>
              <a:ea typeface="Verdana" charset="0"/>
              <a:cs typeface="Verdana" charset="0"/>
            </a:rPr>
            <a:t>. Tar man ett stort antal stickprov från populationer där det finns skilllnader mellan provytor (som i b-delarna i kursbokens figurer 9.2 och 9.3) bör man få större kvoter än om man tar stickprov från populationer där sådana skillnader saknas (som i a-delarna i kursbokens figurer 9.2 och 9.3).</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Se formeln för teststatistikan här till höger (de sanna variansbidragen visas ovanför)!</a:t>
          </a:r>
        </a:p>
      </xdr:txBody>
    </xdr:sp>
    <xdr:clientData/>
  </xdr:twoCellAnchor>
  <xdr:twoCellAnchor editAs="oneCell">
    <xdr:from>
      <xdr:col>0</xdr:col>
      <xdr:colOff>241300</xdr:colOff>
      <xdr:row>216</xdr:row>
      <xdr:rowOff>152400</xdr:rowOff>
    </xdr:from>
    <xdr:to>
      <xdr:col>9</xdr:col>
      <xdr:colOff>419100</xdr:colOff>
      <xdr:row>223</xdr:row>
      <xdr:rowOff>0</xdr:rowOff>
    </xdr:to>
    <xdr:pic>
      <xdr:nvPicPr>
        <xdr:cNvPr id="1080" name="Picture 56">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41300" y="36106100"/>
          <a:ext cx="6680200" cy="1003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355600</xdr:colOff>
      <xdr:row>223</xdr:row>
      <xdr:rowOff>63500</xdr:rowOff>
    </xdr:from>
    <xdr:to>
      <xdr:col>7</xdr:col>
      <xdr:colOff>495300</xdr:colOff>
      <xdr:row>234</xdr:row>
      <xdr:rowOff>50800</xdr:rowOff>
    </xdr:to>
    <xdr:sp macro="" textlink="">
      <xdr:nvSpPr>
        <xdr:cNvPr id="1081" name="Text Box 57">
          <a:extLst>
            <a:ext uri="{FF2B5EF4-FFF2-40B4-BE49-F238E27FC236}">
              <a16:creationId xmlns:a16="http://schemas.microsoft.com/office/drawing/2014/main" id="{00000000-0008-0000-0000-000039040000}"/>
            </a:ext>
          </a:extLst>
        </xdr:cNvPr>
        <xdr:cNvSpPr txBox="1">
          <a:spLocks noChangeArrowheads="1"/>
        </xdr:cNvSpPr>
      </xdr:nvSpPr>
      <xdr:spPr bwMode="auto">
        <a:xfrm>
          <a:off x="355600" y="37172900"/>
          <a:ext cx="4991100" cy="180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Med hjälp av teststatistikan vill vi avgöra om undersökningens stickprov kommer från fall som liknar a-delarna i kursbokens figurer 9.2 och 9.3 (H</a:t>
          </a:r>
          <a:r>
            <a:rPr lang="sv-SE" sz="1000" b="0" i="0" u="none" strike="noStrike" baseline="-25000">
              <a:solidFill>
                <a:srgbClr val="000000"/>
              </a:solidFill>
              <a:latin typeface="Verdana" charset="0"/>
              <a:ea typeface="Verdana" charset="0"/>
              <a:cs typeface="Verdana" charset="0"/>
            </a:rPr>
            <a:t>0</a:t>
          </a:r>
          <a:r>
            <a:rPr lang="sv-SE" sz="1000" b="0" i="0" u="none" strike="noStrike" baseline="0">
              <a:solidFill>
                <a:srgbClr val="000000"/>
              </a:solidFill>
              <a:latin typeface="Verdana" charset="0"/>
              <a:ea typeface="Verdana" charset="0"/>
              <a:cs typeface="Verdana" charset="0"/>
            </a:rPr>
            <a:t>) eller om de kommer från fall som liknar b-delarna. I alla figurernas illustrerade typfall kan vi råka få mätvärden som ger små eller stora</a:t>
          </a:r>
          <a:r>
            <a:rPr lang="sv-SE" sz="1000" b="0" i="1" u="none" strike="noStrike" baseline="0">
              <a:solidFill>
                <a:srgbClr val="000000"/>
              </a:solidFill>
              <a:latin typeface="Verdana" charset="0"/>
              <a:ea typeface="Verdana" charset="0"/>
              <a:cs typeface="Verdana" charset="0"/>
            </a:rPr>
            <a:t> F</a:t>
          </a:r>
          <a:r>
            <a:rPr lang="sv-SE" sz="1000" b="0" i="0" u="none" strike="noStrike" baseline="0">
              <a:solidFill>
                <a:srgbClr val="000000"/>
              </a:solidFill>
              <a:latin typeface="Verdana" charset="0"/>
              <a:ea typeface="Verdana" charset="0"/>
              <a:cs typeface="Verdana" charset="0"/>
            </a:rPr>
            <a:t>-värden, men vissa värden är mer sannolika beroende på vilket scenario som gäller.</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Excels funktion F.FÖRD.RT(x;frihetsgrad1;frihetsgrad2)</a:t>
          </a:r>
        </a:p>
        <a:p>
          <a:pPr algn="l" rtl="0">
            <a:defRPr sz="1000"/>
          </a:pPr>
          <a:r>
            <a:rPr lang="sv-SE" sz="1000" b="0" i="0" u="none" strike="noStrike" baseline="0">
              <a:solidFill>
                <a:srgbClr val="000000"/>
              </a:solidFill>
              <a:latin typeface="Verdana" charset="0"/>
              <a:ea typeface="Verdana" charset="0"/>
              <a:cs typeface="Verdana" charset="0"/>
            </a:rPr>
            <a:t>kan ge oss sannlikheten att under H</a:t>
          </a:r>
          <a:r>
            <a:rPr lang="sv-SE" sz="1000" b="0" i="0" u="none" strike="noStrike" baseline="-25000">
              <a:solidFill>
                <a:srgbClr val="000000"/>
              </a:solidFill>
              <a:latin typeface="Verdana" charset="0"/>
              <a:ea typeface="Verdana" charset="0"/>
              <a:cs typeface="Verdana" charset="0"/>
            </a:rPr>
            <a:t>0</a:t>
          </a:r>
          <a:r>
            <a:rPr lang="sv-SE" sz="1000" b="0" i="0" u="none" strike="noStrike" baseline="0">
              <a:solidFill>
                <a:srgbClr val="000000"/>
              </a:solidFill>
              <a:latin typeface="Verdana" charset="0"/>
              <a:ea typeface="Verdana" charset="0"/>
              <a:cs typeface="Verdana" charset="0"/>
            </a:rPr>
            <a:t> få det erhållna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-värdet, eller ett större värde, för de antal frihetsgrader vi har. (Vårt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-värde betecknas med x i Excel-funktionen.)</a:t>
          </a:r>
        </a:p>
        <a:p>
          <a:pPr algn="l" rtl="0">
            <a:defRPr sz="1000"/>
          </a:pPr>
          <a:endParaRPr lang="sv-SE" sz="1000" b="0" i="0" u="none" strike="noStrike" baseline="0">
            <a:solidFill>
              <a:srgbClr val="000000"/>
            </a:solidFill>
            <a:latin typeface="Verdana" charset="0"/>
            <a:ea typeface="Verdana" charset="0"/>
            <a:cs typeface="Verdana" charset="0"/>
          </a:endParaRPr>
        </a:p>
      </xdr:txBody>
    </xdr:sp>
    <xdr:clientData/>
  </xdr:twoCellAnchor>
  <xdr:twoCellAnchor>
    <xdr:from>
      <xdr:col>0</xdr:col>
      <xdr:colOff>355600</xdr:colOff>
      <xdr:row>237</xdr:row>
      <xdr:rowOff>12700</xdr:rowOff>
    </xdr:from>
    <xdr:to>
      <xdr:col>7</xdr:col>
      <xdr:colOff>444500</xdr:colOff>
      <xdr:row>239</xdr:row>
      <xdr:rowOff>76200</xdr:rowOff>
    </xdr:to>
    <xdr:sp macro="" textlink="">
      <xdr:nvSpPr>
        <xdr:cNvPr id="1082" name="Text Box 58">
          <a:extLst>
            <a:ext uri="{FF2B5EF4-FFF2-40B4-BE49-F238E27FC236}">
              <a16:creationId xmlns:a16="http://schemas.microsoft.com/office/drawing/2014/main" id="{00000000-0008-0000-0000-00003A040000}"/>
            </a:ext>
          </a:extLst>
        </xdr:cNvPr>
        <xdr:cNvSpPr txBox="1">
          <a:spLocks noChangeArrowheads="1"/>
        </xdr:cNvSpPr>
      </xdr:nvSpPr>
      <xdr:spPr bwMode="auto">
        <a:xfrm>
          <a:off x="355600" y="39433500"/>
          <a:ext cx="4940300" cy="393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Det är alltså sannolikt att få vårt erhållna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-värde, om H</a:t>
          </a:r>
          <a:r>
            <a:rPr lang="sv-SE" sz="1000" b="0" i="0" u="none" strike="noStrike" baseline="-25000">
              <a:solidFill>
                <a:srgbClr val="000000"/>
              </a:solidFill>
              <a:latin typeface="Verdana" charset="0"/>
              <a:ea typeface="Verdana" charset="0"/>
              <a:cs typeface="Verdana" charset="0"/>
            </a:rPr>
            <a:t>0</a:t>
          </a:r>
          <a:r>
            <a:rPr lang="sv-SE" sz="1000" b="0" i="0" u="none" strike="noStrike" baseline="0">
              <a:solidFill>
                <a:srgbClr val="000000"/>
              </a:solidFill>
              <a:latin typeface="Verdana" charset="0"/>
              <a:ea typeface="Verdana" charset="0"/>
              <a:cs typeface="Verdana" charset="0"/>
            </a:rPr>
            <a:t> gäller. Vi dra alltså slutsatsen att det inte finns några signifikanta skillnader mellan provytor.</a:t>
          </a:r>
        </a:p>
      </xdr:txBody>
    </xdr:sp>
    <xdr:clientData/>
  </xdr:twoCellAnchor>
  <xdr:twoCellAnchor>
    <xdr:from>
      <xdr:col>0</xdr:col>
      <xdr:colOff>368300</xdr:colOff>
      <xdr:row>242</xdr:row>
      <xdr:rowOff>127000</xdr:rowOff>
    </xdr:from>
    <xdr:to>
      <xdr:col>7</xdr:col>
      <xdr:colOff>368300</xdr:colOff>
      <xdr:row>249</xdr:row>
      <xdr:rowOff>76200</xdr:rowOff>
    </xdr:to>
    <xdr:sp macro="" textlink="">
      <xdr:nvSpPr>
        <xdr:cNvPr id="1083" name="Text Box 59">
          <a:extLst>
            <a:ext uri="{FF2B5EF4-FFF2-40B4-BE49-F238E27FC236}">
              <a16:creationId xmlns:a16="http://schemas.microsoft.com/office/drawing/2014/main" id="{00000000-0008-0000-0000-00003B040000}"/>
            </a:ext>
          </a:extLst>
        </xdr:cNvPr>
        <xdr:cNvSpPr txBox="1">
          <a:spLocks noChangeArrowheads="1"/>
        </xdr:cNvSpPr>
      </xdr:nvSpPr>
      <xdr:spPr bwMode="auto">
        <a:xfrm>
          <a:off x="368300" y="40373300"/>
          <a:ext cx="4851400" cy="1104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Jämför vi i genomgången ovan vad de olika medelkvadratsummorna skattar ser vi att enda skillnaden mellan MK</a:t>
          </a:r>
          <a:r>
            <a:rPr lang="sv-SE" sz="1000" b="0" i="0" u="none" strike="noStrike" baseline="-2500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och MK</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 är att MK</a:t>
          </a:r>
          <a:r>
            <a:rPr lang="sv-SE" sz="1000" b="0" i="0" u="none" strike="noStrike" baseline="-2500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innehåller en komponent där avikelser på grund av olika behandlingar ingår (A</a:t>
          </a:r>
          <a:r>
            <a:rPr lang="sv-SE" sz="1000" b="0" i="0" u="none" strike="noStrike" baseline="-25000">
              <a:solidFill>
                <a:srgbClr val="000000"/>
              </a:solidFill>
              <a:latin typeface="Verdana" charset="0"/>
              <a:ea typeface="Verdana" charset="0"/>
              <a:cs typeface="Verdana" charset="0"/>
            </a:rPr>
            <a:t>i</a:t>
          </a:r>
          <a:r>
            <a:rPr lang="sv-SE" sz="1000" b="0" i="0" u="none" strike="noStrike" baseline="0">
              <a:solidFill>
                <a:srgbClr val="000000"/>
              </a:solidFill>
              <a:latin typeface="Verdana" charset="0"/>
              <a:ea typeface="Verdana" charset="0"/>
              <a:cs typeface="Verdana" charset="0"/>
            </a:rPr>
            <a:t>). Vi kan alltså användr dessa båda skattningar för att testa för skillnader mellan behandlingar, vilket innebär att skilja mellan förhållandena som skisseras i kursbokens figur 9.2 jämfört med figur 9.3. </a:t>
          </a:r>
        </a:p>
      </xdr:txBody>
    </xdr:sp>
    <xdr:clientData/>
  </xdr:twoCellAnchor>
  <xdr:twoCellAnchor editAs="oneCell">
    <xdr:from>
      <xdr:col>0</xdr:col>
      <xdr:colOff>736600</xdr:colOff>
      <xdr:row>251</xdr:row>
      <xdr:rowOff>0</xdr:rowOff>
    </xdr:from>
    <xdr:to>
      <xdr:col>7</xdr:col>
      <xdr:colOff>711200</xdr:colOff>
      <xdr:row>257</xdr:row>
      <xdr:rowOff>25400</xdr:rowOff>
    </xdr:to>
    <xdr:pic>
      <xdr:nvPicPr>
        <xdr:cNvPr id="1086" name="Picture 62">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736600" y="41732200"/>
          <a:ext cx="4826000" cy="1016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342900</xdr:colOff>
      <xdr:row>260</xdr:row>
      <xdr:rowOff>114300</xdr:rowOff>
    </xdr:from>
    <xdr:to>
      <xdr:col>7</xdr:col>
      <xdr:colOff>330200</xdr:colOff>
      <xdr:row>276</xdr:row>
      <xdr:rowOff>139700</xdr:rowOff>
    </xdr:to>
    <xdr:sp macro="" textlink="">
      <xdr:nvSpPr>
        <xdr:cNvPr id="1089" name="Text Box 65">
          <a:extLst>
            <a:ext uri="{FF2B5EF4-FFF2-40B4-BE49-F238E27FC236}">
              <a16:creationId xmlns:a16="http://schemas.microsoft.com/office/drawing/2014/main" id="{00000000-0008-0000-0000-000041040000}"/>
            </a:ext>
          </a:extLst>
        </xdr:cNvPr>
        <xdr:cNvSpPr txBox="1">
          <a:spLocks noChangeArrowheads="1"/>
        </xdr:cNvSpPr>
      </xdr:nvSpPr>
      <xdr:spPr bwMode="auto">
        <a:xfrm>
          <a:off x="342900" y="43332400"/>
          <a:ext cx="4838700" cy="2667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Liknar förhållandena kursbokens figur 9.2 a eller b är alltså sannolikheten 13 % att få ett så här högt, eller högre,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-värde. Detta är mer än den traditionella femprocentsgränsen för signifikans. Det är alltså inte tillräckligt osannolikt att de förhållanden som visas i figur 9.2 råder och vi kan därför inte förkasta H</a:t>
          </a:r>
          <a:r>
            <a:rPr lang="sv-SE" sz="1000" b="0" i="0" u="none" strike="noStrike" baseline="-25000">
              <a:solidFill>
                <a:srgbClr val="000000"/>
              </a:solidFill>
              <a:latin typeface="Verdana" charset="0"/>
              <a:ea typeface="Verdana" charset="0"/>
              <a:cs typeface="Verdana" charset="0"/>
            </a:rPr>
            <a:t>0</a:t>
          </a:r>
          <a:r>
            <a:rPr lang="sv-SE" sz="1000" b="0" i="0" u="none" strike="noStrike" baseline="0">
              <a:solidFill>
                <a:srgbClr val="000000"/>
              </a:solidFill>
              <a:latin typeface="Verdana" charset="0"/>
              <a:ea typeface="Verdana" charset="0"/>
              <a:cs typeface="Verdana" charset="0"/>
            </a:rPr>
            <a:t> om att det saknas skillnader mellan behandlingarna.  </a:t>
          </a:r>
        </a:p>
        <a:p>
          <a:pPr algn="l" rtl="0">
            <a:defRPr sz="1000"/>
          </a:pPr>
          <a:endParaRPr lang="sv-SE" sz="1000" b="0" i="0" u="none" strike="noStrike" baseline="0">
            <a:solidFill>
              <a:srgbClr val="000000"/>
            </a:solidFill>
            <a:latin typeface="Verdana" charset="0"/>
            <a:ea typeface="Verdana" charset="0"/>
            <a:cs typeface="Verdana" charset="0"/>
          </a:endParaRPr>
        </a:p>
        <a:p>
          <a:pPr algn="l" rtl="0">
            <a:defRPr sz="1000"/>
          </a:pPr>
          <a:r>
            <a:rPr lang="sv-SE" sz="1000" b="0" i="0" u="none" strike="noStrike" baseline="0">
              <a:solidFill>
                <a:srgbClr val="000000"/>
              </a:solidFill>
              <a:latin typeface="Verdana" charset="0"/>
              <a:ea typeface="Verdana" charset="0"/>
              <a:cs typeface="Verdana" charset="0"/>
            </a:rPr>
            <a:t>Vi kan dock gå vidare med att slå samman variationskomponenter enligt kursbokens avsnitt 9.7 (pooling). Eftersom </a:t>
          </a:r>
          <a:r>
            <a:rPr lang="sv-SE" sz="1000" b="0" i="1" u="none" strike="noStrike" baseline="0">
              <a:solidFill>
                <a:srgbClr val="000000"/>
              </a:solidFill>
              <a:latin typeface="Verdana" charset="0"/>
              <a:ea typeface="Verdana" charset="0"/>
              <a:cs typeface="Verdana" charset="0"/>
            </a:rPr>
            <a:t>P</a:t>
          </a:r>
          <a:r>
            <a:rPr lang="sv-SE" sz="1000" b="0" i="0" u="none" strike="noStrike" baseline="0">
              <a:solidFill>
                <a:srgbClr val="000000"/>
              </a:solidFill>
              <a:latin typeface="Verdana" charset="0"/>
              <a:ea typeface="Verdana" charset="0"/>
              <a:cs typeface="Verdana" charset="0"/>
            </a:rPr>
            <a:t>-värdet i testet av skillnader mellan provytor var större än 0,25 kan vi ersätta MK</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 i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-kvoten med det viktade medelvärdet av MK</a:t>
          </a:r>
          <a:r>
            <a:rPr lang="sv-SE" sz="1000" b="0" i="0" u="none" strike="noStrike" baseline="-25000">
              <a:solidFill>
                <a:srgbClr val="000000"/>
              </a:solidFill>
              <a:latin typeface="Verdana" charset="0"/>
              <a:ea typeface="Verdana" charset="0"/>
              <a:cs typeface="Verdana" charset="0"/>
            </a:rPr>
            <a:t>B(A)</a:t>
          </a:r>
          <a:r>
            <a:rPr lang="sv-SE" sz="1000" b="0" i="0" u="none" strike="noStrike" baseline="0">
              <a:solidFill>
                <a:srgbClr val="000000"/>
              </a:solidFill>
              <a:latin typeface="Verdana" charset="0"/>
              <a:ea typeface="Verdana" charset="0"/>
              <a:cs typeface="Verdana" charset="0"/>
            </a:rPr>
            <a:t> och MK</a:t>
          </a:r>
          <a:r>
            <a:rPr lang="sv-SE" sz="1000" b="0" i="0" u="none" strike="noStrike" baseline="-25000">
              <a:solidFill>
                <a:srgbClr val="000000"/>
              </a:solidFill>
              <a:latin typeface="Verdana" charset="0"/>
              <a:ea typeface="Verdana" charset="0"/>
              <a:cs typeface="Verdana" charset="0"/>
            </a:rPr>
            <a:t>I</a:t>
          </a:r>
          <a:r>
            <a:rPr lang="sv-SE" sz="1000" b="0" i="0" u="none" strike="noStrike" baseline="0">
              <a:solidFill>
                <a:srgbClr val="000000"/>
              </a:solidFill>
              <a:latin typeface="Verdana" charset="0"/>
              <a:ea typeface="Verdana" charset="0"/>
              <a:cs typeface="Verdana" charset="0"/>
            </a:rPr>
            <a:t>. Detta sammanslagna värde kallar vi MK</a:t>
          </a:r>
          <a:r>
            <a:rPr lang="sv-SE" sz="1000" b="0" i="0" u="none" strike="noStrike" baseline="-25000">
              <a:solidFill>
                <a:srgbClr val="000000"/>
              </a:solidFill>
              <a:latin typeface="Verdana" charset="0"/>
              <a:ea typeface="Verdana" charset="0"/>
              <a:cs typeface="Verdana" charset="0"/>
            </a:rPr>
            <a:t>S</a:t>
          </a:r>
          <a:r>
            <a:rPr lang="sv-SE" sz="1000" b="0" i="0" u="none" strike="noStrike" baseline="0">
              <a:solidFill>
                <a:srgbClr val="000000"/>
              </a:solidFill>
              <a:latin typeface="Verdana" charset="0"/>
              <a:ea typeface="Verdana" charset="0"/>
              <a:cs typeface="Verdana" charset="0"/>
            </a:rPr>
            <a:t>. Nu kan vi testa för skillnader mellan behandlingar genom att bilda teststatistikan MK</a:t>
          </a:r>
          <a:r>
            <a:rPr lang="sv-SE" sz="1000" b="0" i="0" u="none" strike="noStrike" baseline="-25000">
              <a:solidFill>
                <a:srgbClr val="000000"/>
              </a:solidFill>
              <a:latin typeface="Verdana" charset="0"/>
              <a:ea typeface="Verdana" charset="0"/>
              <a:cs typeface="Verdana" charset="0"/>
            </a:rPr>
            <a:t>A</a:t>
          </a:r>
          <a:r>
            <a:rPr lang="sv-SE" sz="1000" b="0" i="0" u="none" strike="noStrike" baseline="0">
              <a:solidFill>
                <a:srgbClr val="000000"/>
              </a:solidFill>
              <a:latin typeface="Verdana" charset="0"/>
              <a:ea typeface="Verdana" charset="0"/>
              <a:cs typeface="Verdana" charset="0"/>
            </a:rPr>
            <a:t> delat med MK</a:t>
          </a:r>
          <a:r>
            <a:rPr lang="sv-SE" sz="1000" b="0" i="0" u="none" strike="noStrike" baseline="-25000">
              <a:solidFill>
                <a:srgbClr val="000000"/>
              </a:solidFill>
              <a:latin typeface="Verdana" charset="0"/>
              <a:ea typeface="Verdana" charset="0"/>
              <a:cs typeface="Verdana" charset="0"/>
            </a:rPr>
            <a:t>S</a:t>
          </a:r>
          <a:r>
            <a:rPr lang="sv-SE" sz="1000" b="0" i="0" u="none" strike="noStrike" baseline="0">
              <a:solidFill>
                <a:srgbClr val="000000"/>
              </a:solidFill>
              <a:latin typeface="Verdana" charset="0"/>
              <a:ea typeface="Verdana" charset="0"/>
              <a:cs typeface="Verdana" charset="0"/>
            </a:rPr>
            <a:t>. Denna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-kvot har fler frihetsgrader i nämnaren än det tidigare testet av faktorn behandling och därmed större statistisk styrka. Det gör att chansen ökar att vi ska hitta skillnader mellan behandlingar, om sådana verkligen finns.</a:t>
          </a:r>
        </a:p>
        <a:p>
          <a:pPr algn="l" rtl="0">
            <a:defRPr sz="1000"/>
          </a:pPr>
          <a:endParaRPr lang="sv-SE" sz="1000" b="0" i="0" u="none" strike="noStrike" baseline="0">
            <a:solidFill>
              <a:srgbClr val="000000"/>
            </a:solidFill>
            <a:latin typeface="Verdana" charset="0"/>
            <a:ea typeface="Verdana" charset="0"/>
            <a:cs typeface="Verdana" charset="0"/>
          </a:endParaRPr>
        </a:p>
      </xdr:txBody>
    </xdr:sp>
    <xdr:clientData/>
  </xdr:twoCellAnchor>
  <xdr:twoCellAnchor editAs="oneCell">
    <xdr:from>
      <xdr:col>1</xdr:col>
      <xdr:colOff>355600</xdr:colOff>
      <xdr:row>278</xdr:row>
      <xdr:rowOff>139700</xdr:rowOff>
    </xdr:from>
    <xdr:to>
      <xdr:col>1</xdr:col>
      <xdr:colOff>1714500</xdr:colOff>
      <xdr:row>281</xdr:row>
      <xdr:rowOff>63500</xdr:rowOff>
    </xdr:to>
    <xdr:pic>
      <xdr:nvPicPr>
        <xdr:cNvPr id="1090" name="Picture 66">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219200" y="46329600"/>
          <a:ext cx="1358900" cy="4191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3</xdr:col>
      <xdr:colOff>254000</xdr:colOff>
      <xdr:row>278</xdr:row>
      <xdr:rowOff>139700</xdr:rowOff>
    </xdr:from>
    <xdr:to>
      <xdr:col>6</xdr:col>
      <xdr:colOff>63500</xdr:colOff>
      <xdr:row>281</xdr:row>
      <xdr:rowOff>63500</xdr:rowOff>
    </xdr:to>
    <xdr:pic>
      <xdr:nvPicPr>
        <xdr:cNvPr id="1091" name="Picture 67">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378200" y="46329600"/>
          <a:ext cx="965200" cy="4191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val="FFFFFF"/>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11</xdr:col>
      <xdr:colOff>584200</xdr:colOff>
      <xdr:row>157</xdr:row>
      <xdr:rowOff>127000</xdr:rowOff>
    </xdr:from>
    <xdr:to>
      <xdr:col>13</xdr:col>
      <xdr:colOff>533400</xdr:colOff>
      <xdr:row>162</xdr:row>
      <xdr:rowOff>38100</xdr:rowOff>
    </xdr:to>
    <xdr:sp macro="" textlink="">
      <xdr:nvSpPr>
        <xdr:cNvPr id="1094" name="Text Box 70">
          <a:extLst>
            <a:ext uri="{FF2B5EF4-FFF2-40B4-BE49-F238E27FC236}">
              <a16:creationId xmlns:a16="http://schemas.microsoft.com/office/drawing/2014/main" id="{00000000-0008-0000-0000-000046040000}"/>
            </a:ext>
          </a:extLst>
        </xdr:cNvPr>
        <xdr:cNvSpPr txBox="1">
          <a:spLocks noChangeArrowheads="1"/>
        </xdr:cNvSpPr>
      </xdr:nvSpPr>
      <xdr:spPr bwMode="auto">
        <a:xfrm>
          <a:off x="8737600" y="26339800"/>
          <a:ext cx="1600200" cy="736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Dessa är okända för oss, men vi försöker skatta dem med hjälp av våra mätvärden.</a:t>
          </a:r>
        </a:p>
      </xdr:txBody>
    </xdr:sp>
    <xdr:clientData/>
  </xdr:twoCellAnchor>
  <xdr:twoCellAnchor>
    <xdr:from>
      <xdr:col>9</xdr:col>
      <xdr:colOff>241300</xdr:colOff>
      <xdr:row>141</xdr:row>
      <xdr:rowOff>139700</xdr:rowOff>
    </xdr:from>
    <xdr:to>
      <xdr:col>11</xdr:col>
      <xdr:colOff>800100</xdr:colOff>
      <xdr:row>145</xdr:row>
      <xdr:rowOff>0</xdr:rowOff>
    </xdr:to>
    <xdr:sp macro="" textlink="">
      <xdr:nvSpPr>
        <xdr:cNvPr id="1095" name="Line 71">
          <a:extLst>
            <a:ext uri="{FF2B5EF4-FFF2-40B4-BE49-F238E27FC236}">
              <a16:creationId xmlns:a16="http://schemas.microsoft.com/office/drawing/2014/main" id="{00000000-0008-0000-0000-000047040000}"/>
            </a:ext>
          </a:extLst>
        </xdr:cNvPr>
        <xdr:cNvSpPr>
          <a:spLocks noChangeShapeType="1"/>
        </xdr:cNvSpPr>
      </xdr:nvSpPr>
      <xdr:spPr bwMode="auto">
        <a:xfrm flipH="1" flipV="1">
          <a:off x="6743700" y="23710900"/>
          <a:ext cx="2209800" cy="520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812800</xdr:colOff>
      <xdr:row>145</xdr:row>
      <xdr:rowOff>0</xdr:rowOff>
    </xdr:from>
    <xdr:to>
      <xdr:col>12</xdr:col>
      <xdr:colOff>533400</xdr:colOff>
      <xdr:row>157</xdr:row>
      <xdr:rowOff>127000</xdr:rowOff>
    </xdr:to>
    <xdr:sp macro="" textlink="">
      <xdr:nvSpPr>
        <xdr:cNvPr id="1096" name="Line 72">
          <a:extLst>
            <a:ext uri="{FF2B5EF4-FFF2-40B4-BE49-F238E27FC236}">
              <a16:creationId xmlns:a16="http://schemas.microsoft.com/office/drawing/2014/main" id="{00000000-0008-0000-0000-000048040000}"/>
            </a:ext>
          </a:extLst>
        </xdr:cNvPr>
        <xdr:cNvSpPr>
          <a:spLocks noChangeShapeType="1"/>
        </xdr:cNvSpPr>
      </xdr:nvSpPr>
      <xdr:spPr bwMode="auto">
        <a:xfrm>
          <a:off x="8966200" y="24231600"/>
          <a:ext cx="546100" cy="210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38100</xdr:colOff>
      <xdr:row>160</xdr:row>
      <xdr:rowOff>12700</xdr:rowOff>
    </xdr:from>
    <xdr:to>
      <xdr:col>11</xdr:col>
      <xdr:colOff>571500</xdr:colOff>
      <xdr:row>160</xdr:row>
      <xdr:rowOff>12700</xdr:rowOff>
    </xdr:to>
    <xdr:sp macro="" textlink="">
      <xdr:nvSpPr>
        <xdr:cNvPr id="1097" name="Line 73">
          <a:extLst>
            <a:ext uri="{FF2B5EF4-FFF2-40B4-BE49-F238E27FC236}">
              <a16:creationId xmlns:a16="http://schemas.microsoft.com/office/drawing/2014/main" id="{00000000-0008-0000-0000-000049040000}"/>
            </a:ext>
          </a:extLst>
        </xdr:cNvPr>
        <xdr:cNvSpPr>
          <a:spLocks noChangeShapeType="1"/>
        </xdr:cNvSpPr>
      </xdr:nvSpPr>
      <xdr:spPr bwMode="auto">
        <a:xfrm flipH="1">
          <a:off x="7366000" y="26720800"/>
          <a:ext cx="1358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444500</xdr:colOff>
      <xdr:row>162</xdr:row>
      <xdr:rowOff>38100</xdr:rowOff>
    </xdr:from>
    <xdr:to>
      <xdr:col>12</xdr:col>
      <xdr:colOff>584200</xdr:colOff>
      <xdr:row>182</xdr:row>
      <xdr:rowOff>76200</xdr:rowOff>
    </xdr:to>
    <xdr:sp macro="" textlink="">
      <xdr:nvSpPr>
        <xdr:cNvPr id="1098" name="Line 74">
          <a:extLst>
            <a:ext uri="{FF2B5EF4-FFF2-40B4-BE49-F238E27FC236}">
              <a16:creationId xmlns:a16="http://schemas.microsoft.com/office/drawing/2014/main" id="{00000000-0008-0000-0000-00004A040000}"/>
            </a:ext>
          </a:extLst>
        </xdr:cNvPr>
        <xdr:cNvSpPr>
          <a:spLocks noChangeShapeType="1"/>
        </xdr:cNvSpPr>
      </xdr:nvSpPr>
      <xdr:spPr bwMode="auto">
        <a:xfrm flipH="1">
          <a:off x="7772400" y="27076400"/>
          <a:ext cx="1790700" cy="3340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355600</xdr:colOff>
      <xdr:row>291</xdr:row>
      <xdr:rowOff>127000</xdr:rowOff>
    </xdr:from>
    <xdr:to>
      <xdr:col>7</xdr:col>
      <xdr:colOff>342900</xdr:colOff>
      <xdr:row>298</xdr:row>
      <xdr:rowOff>76200</xdr:rowOff>
    </xdr:to>
    <xdr:sp macro="" textlink="">
      <xdr:nvSpPr>
        <xdr:cNvPr id="1099" name="Text Box 75">
          <a:extLst>
            <a:ext uri="{FF2B5EF4-FFF2-40B4-BE49-F238E27FC236}">
              <a16:creationId xmlns:a16="http://schemas.microsoft.com/office/drawing/2014/main" id="{00000000-0008-0000-0000-00004B040000}"/>
            </a:ext>
          </a:extLst>
        </xdr:cNvPr>
        <xdr:cNvSpPr txBox="1">
          <a:spLocks noChangeArrowheads="1"/>
        </xdr:cNvSpPr>
      </xdr:nvSpPr>
      <xdr:spPr bwMode="auto">
        <a:xfrm>
          <a:off x="355600" y="48501300"/>
          <a:ext cx="4838700" cy="1104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Excel finns ingen rutin för att direkt göra en nestad variansanalys. Däremot kan man (om man installerat "Data Analysis" i menyn Tools) göra en tvåvägs variansanalys ("Anova: Two-Factor With Replication"). Från den resultattabell man då får är det sedan lätt att göra en nestad variansanalys. För att få resultatet för den nestade faktorn kan man addera resultatet för faktor B med interaktionen A x B. Jämför kursbokens tabell 9.3 med dess tabell 10.4. </a:t>
          </a:r>
        </a:p>
      </xdr:txBody>
    </xdr:sp>
    <xdr:clientData/>
  </xdr:twoCellAnchor>
  <xdr:twoCellAnchor editAs="oneCell">
    <xdr:from>
      <xdr:col>0</xdr:col>
      <xdr:colOff>355600</xdr:colOff>
      <xdr:row>305</xdr:row>
      <xdr:rowOff>50800</xdr:rowOff>
    </xdr:from>
    <xdr:to>
      <xdr:col>1</xdr:col>
      <xdr:colOff>1295400</xdr:colOff>
      <xdr:row>312</xdr:row>
      <xdr:rowOff>127000</xdr:rowOff>
    </xdr:to>
    <xdr:pic>
      <xdr:nvPicPr>
        <xdr:cNvPr id="1103" name="Picture 79">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55600" y="50736500"/>
          <a:ext cx="1803400" cy="1231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355600</xdr:colOff>
      <xdr:row>314</xdr:row>
      <xdr:rowOff>127000</xdr:rowOff>
    </xdr:from>
    <xdr:to>
      <xdr:col>6</xdr:col>
      <xdr:colOff>63500</xdr:colOff>
      <xdr:row>318</xdr:row>
      <xdr:rowOff>101600</xdr:rowOff>
    </xdr:to>
    <xdr:sp macro="" textlink="">
      <xdr:nvSpPr>
        <xdr:cNvPr id="1104" name="Text Box 80">
          <a:extLst>
            <a:ext uri="{FF2B5EF4-FFF2-40B4-BE49-F238E27FC236}">
              <a16:creationId xmlns:a16="http://schemas.microsoft.com/office/drawing/2014/main" id="{00000000-0008-0000-0000-000050040000}"/>
            </a:ext>
          </a:extLst>
        </xdr:cNvPr>
        <xdr:cNvSpPr txBox="1">
          <a:spLocks noChangeArrowheads="1"/>
        </xdr:cNvSpPr>
      </xdr:nvSpPr>
      <xdr:spPr bwMode="auto">
        <a:xfrm>
          <a:off x="355600" y="52298600"/>
          <a:ext cx="3987800" cy="6350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Det som ska analyseras måste bestå av två eller flera grupper placerade bredvid varandra där data arrangeras i kolumner eller rader.</a:t>
          </a:r>
        </a:p>
      </xdr:txBody>
    </xdr:sp>
    <xdr:clientData/>
  </xdr:twoCellAnchor>
  <xdr:twoCellAnchor editAs="oneCell">
    <xdr:from>
      <xdr:col>5</xdr:col>
      <xdr:colOff>152400</xdr:colOff>
      <xdr:row>323</xdr:row>
      <xdr:rowOff>25400</xdr:rowOff>
    </xdr:from>
    <xdr:to>
      <xdr:col>11</xdr:col>
      <xdr:colOff>368300</xdr:colOff>
      <xdr:row>346</xdr:row>
      <xdr:rowOff>127000</xdr:rowOff>
    </xdr:to>
    <xdr:pic>
      <xdr:nvPicPr>
        <xdr:cNvPr id="12" name="Picture -1023">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4089400" y="53682900"/>
          <a:ext cx="4432300" cy="3937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368300</xdr:colOff>
      <xdr:row>357</xdr:row>
      <xdr:rowOff>88900</xdr:rowOff>
    </xdr:from>
    <xdr:to>
      <xdr:col>7</xdr:col>
      <xdr:colOff>317500</xdr:colOff>
      <xdr:row>360</xdr:row>
      <xdr:rowOff>139700</xdr:rowOff>
    </xdr:to>
    <xdr:sp macro="" textlink="">
      <xdr:nvSpPr>
        <xdr:cNvPr id="13" name="Text Box -1022">
          <a:extLst>
            <a:ext uri="{FF2B5EF4-FFF2-40B4-BE49-F238E27FC236}">
              <a16:creationId xmlns:a16="http://schemas.microsoft.com/office/drawing/2014/main" id="{00000000-0008-0000-0000-00000D000000}"/>
            </a:ext>
          </a:extLst>
        </xdr:cNvPr>
        <xdr:cNvSpPr txBox="1">
          <a:spLocks noChangeArrowheads="1"/>
        </xdr:cNvSpPr>
      </xdr:nvSpPr>
      <xdr:spPr bwMode="auto">
        <a:xfrm>
          <a:off x="368300" y="59423300"/>
          <a:ext cx="4800600" cy="546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Här visar jag proceduren stegvis för att den ska bli lättare att följa. Först kopierar jag ANOVA-tabellen. Det jag kan använde i den är </a:t>
          </a:r>
          <a:r>
            <a:rPr lang="sv-SE" sz="1000" b="0" i="1" u="none" strike="noStrike" baseline="0">
              <a:solidFill>
                <a:srgbClr val="000000"/>
              </a:solidFill>
              <a:latin typeface="Verdana" charset="0"/>
              <a:ea typeface="Verdana" charset="0"/>
              <a:cs typeface="Verdana" charset="0"/>
            </a:rPr>
            <a:t>SS,</a:t>
          </a:r>
          <a:r>
            <a:rPr lang="sv-SE" sz="1000" b="0" i="0" u="none" strike="noStrike" baseline="0">
              <a:solidFill>
                <a:srgbClr val="000000"/>
              </a:solidFill>
              <a:latin typeface="Verdana" charset="0"/>
              <a:ea typeface="Verdana" charset="0"/>
              <a:cs typeface="Verdana" charset="0"/>
            </a:rPr>
            <a:t> </a:t>
          </a:r>
          <a:r>
            <a:rPr lang="sv-SE" sz="1000" b="0" i="1" u="none" strike="noStrike" baseline="0">
              <a:solidFill>
                <a:srgbClr val="000000"/>
              </a:solidFill>
              <a:latin typeface="Verdana" charset="0"/>
              <a:ea typeface="Verdana" charset="0"/>
              <a:cs typeface="Verdana" charset="0"/>
            </a:rPr>
            <a:t>df</a:t>
          </a:r>
          <a:r>
            <a:rPr lang="sv-SE" sz="1000" b="0" i="0" u="none" strike="noStrike" baseline="0">
              <a:solidFill>
                <a:srgbClr val="000000"/>
              </a:solidFill>
              <a:latin typeface="Verdana" charset="0"/>
              <a:ea typeface="Verdana" charset="0"/>
              <a:cs typeface="Verdana" charset="0"/>
            </a:rPr>
            <a:t> och </a:t>
          </a:r>
          <a:r>
            <a:rPr lang="sv-SE" sz="1000" b="0" i="1" u="none" strike="noStrike" baseline="0">
              <a:solidFill>
                <a:srgbClr val="000000"/>
              </a:solidFill>
              <a:latin typeface="Verdana" charset="0"/>
              <a:ea typeface="Verdana" charset="0"/>
              <a:cs typeface="Verdana" charset="0"/>
            </a:rPr>
            <a:t>MS</a:t>
          </a:r>
          <a:r>
            <a:rPr lang="sv-SE" sz="1000" b="0" i="0" u="none" strike="noStrike" baseline="0">
              <a:solidFill>
                <a:srgbClr val="000000"/>
              </a:solidFill>
              <a:latin typeface="Verdana" charset="0"/>
              <a:ea typeface="Verdana" charset="0"/>
              <a:cs typeface="Verdana" charset="0"/>
            </a:rPr>
            <a:t> för </a:t>
          </a:r>
          <a:r>
            <a:rPr lang="sv-SE" sz="1000" b="0" i="1" u="none" strike="noStrike" baseline="0">
              <a:solidFill>
                <a:srgbClr val="000000"/>
              </a:solidFill>
              <a:latin typeface="Verdana" charset="0"/>
              <a:ea typeface="Verdana" charset="0"/>
              <a:cs typeface="Verdana" charset="0"/>
            </a:rPr>
            <a:t>Sample,</a:t>
          </a:r>
          <a:r>
            <a:rPr lang="sv-SE" sz="1000" b="0" i="0" u="none" strike="noStrike" baseline="0">
              <a:solidFill>
                <a:srgbClr val="000000"/>
              </a:solidFill>
              <a:latin typeface="Verdana" charset="0"/>
              <a:ea typeface="Verdana" charset="0"/>
              <a:cs typeface="Verdana" charset="0"/>
            </a:rPr>
            <a:t> </a:t>
          </a:r>
          <a:r>
            <a:rPr lang="sv-SE" sz="1000" b="0" i="1" u="none" strike="noStrike" baseline="0">
              <a:solidFill>
                <a:srgbClr val="000000"/>
              </a:solidFill>
              <a:latin typeface="Verdana" charset="0"/>
              <a:ea typeface="Verdana" charset="0"/>
              <a:cs typeface="Verdana" charset="0"/>
            </a:rPr>
            <a:t>Within</a:t>
          </a:r>
          <a:r>
            <a:rPr lang="sv-SE" sz="1000" b="0" i="0" u="none" strike="noStrike" baseline="0">
              <a:solidFill>
                <a:srgbClr val="000000"/>
              </a:solidFill>
              <a:latin typeface="Verdana" charset="0"/>
              <a:ea typeface="Verdana" charset="0"/>
              <a:cs typeface="Verdana" charset="0"/>
            </a:rPr>
            <a:t> och </a:t>
          </a:r>
          <a:r>
            <a:rPr lang="sv-SE" sz="1000" b="0" i="1" u="none" strike="noStrike" baseline="0">
              <a:solidFill>
                <a:srgbClr val="000000"/>
              </a:solidFill>
              <a:latin typeface="Verdana" charset="0"/>
              <a:ea typeface="Verdana" charset="0"/>
              <a:cs typeface="Verdana" charset="0"/>
            </a:rPr>
            <a:t>Total.</a:t>
          </a:r>
          <a:r>
            <a:rPr lang="sv-SE" sz="1000" b="0" i="0" u="none" strike="noStrike" baseline="0">
              <a:solidFill>
                <a:srgbClr val="000000"/>
              </a:solidFill>
              <a:latin typeface="Verdana" charset="0"/>
              <a:ea typeface="Verdana" charset="0"/>
              <a:cs typeface="Verdana" charset="0"/>
            </a:rPr>
            <a:t> Allt annat tar jag bort.</a:t>
          </a:r>
        </a:p>
      </xdr:txBody>
    </xdr:sp>
    <xdr:clientData/>
  </xdr:twoCellAnchor>
  <xdr:twoCellAnchor>
    <xdr:from>
      <xdr:col>0</xdr:col>
      <xdr:colOff>368300</xdr:colOff>
      <xdr:row>370</xdr:row>
      <xdr:rowOff>25400</xdr:rowOff>
    </xdr:from>
    <xdr:to>
      <xdr:col>7</xdr:col>
      <xdr:colOff>228600</xdr:colOff>
      <xdr:row>372</xdr:row>
      <xdr:rowOff>88900</xdr:rowOff>
    </xdr:to>
    <xdr:sp macro="" textlink="">
      <xdr:nvSpPr>
        <xdr:cNvPr id="14" name="Text Box -1021">
          <a:extLst>
            <a:ext uri="{FF2B5EF4-FFF2-40B4-BE49-F238E27FC236}">
              <a16:creationId xmlns:a16="http://schemas.microsoft.com/office/drawing/2014/main" id="{00000000-0008-0000-0000-00000E000000}"/>
            </a:ext>
          </a:extLst>
        </xdr:cNvPr>
        <xdr:cNvSpPr txBox="1">
          <a:spLocks noChangeArrowheads="1"/>
        </xdr:cNvSpPr>
      </xdr:nvSpPr>
      <xdr:spPr bwMode="auto">
        <a:xfrm>
          <a:off x="368300" y="61531500"/>
          <a:ext cx="4711700" cy="393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Nu skriver jag in i klartext vad de olika raderna står för och genomför summeringen </a:t>
          </a:r>
          <a:r>
            <a:rPr lang="sv-SE" sz="1000" b="0" i="1" u="none" strike="noStrike" baseline="0">
              <a:solidFill>
                <a:srgbClr val="000000"/>
              </a:solidFill>
              <a:latin typeface="Verdana" charset="0"/>
              <a:ea typeface="Verdana" charset="0"/>
              <a:cs typeface="Verdana" charset="0"/>
            </a:rPr>
            <a:t>Columns</a:t>
          </a:r>
          <a:r>
            <a:rPr lang="sv-SE" sz="1000" b="0" i="0" u="none" strike="noStrike" baseline="0">
              <a:solidFill>
                <a:srgbClr val="000000"/>
              </a:solidFill>
              <a:latin typeface="Verdana" charset="0"/>
              <a:ea typeface="Verdana" charset="0"/>
              <a:cs typeface="Verdana" charset="0"/>
            </a:rPr>
            <a:t> + </a:t>
          </a:r>
          <a:r>
            <a:rPr lang="sv-SE" sz="1000" b="0" i="1" u="none" strike="noStrike" baseline="0">
              <a:solidFill>
                <a:srgbClr val="000000"/>
              </a:solidFill>
              <a:latin typeface="Verdana" charset="0"/>
              <a:ea typeface="Verdana" charset="0"/>
              <a:cs typeface="Verdana" charset="0"/>
            </a:rPr>
            <a:t>Interaction</a:t>
          </a:r>
          <a:r>
            <a:rPr lang="sv-SE" sz="1000" b="0" i="0" u="none" strike="noStrike" baseline="0">
              <a:solidFill>
                <a:srgbClr val="000000"/>
              </a:solidFill>
              <a:latin typeface="Verdana" charset="0"/>
              <a:ea typeface="Verdana" charset="0"/>
              <a:cs typeface="Verdana" charset="0"/>
            </a:rPr>
            <a:t>.</a:t>
          </a:r>
        </a:p>
      </xdr:txBody>
    </xdr:sp>
    <xdr:clientData/>
  </xdr:twoCellAnchor>
  <xdr:twoCellAnchor>
    <xdr:from>
      <xdr:col>0</xdr:col>
      <xdr:colOff>355600</xdr:colOff>
      <xdr:row>381</xdr:row>
      <xdr:rowOff>101600</xdr:rowOff>
    </xdr:from>
    <xdr:to>
      <xdr:col>7</xdr:col>
      <xdr:colOff>254000</xdr:colOff>
      <xdr:row>385</xdr:row>
      <xdr:rowOff>0</xdr:rowOff>
    </xdr:to>
    <xdr:sp macro="" textlink="">
      <xdr:nvSpPr>
        <xdr:cNvPr id="15" name="Text Box -1019">
          <a:extLst>
            <a:ext uri="{FF2B5EF4-FFF2-40B4-BE49-F238E27FC236}">
              <a16:creationId xmlns:a16="http://schemas.microsoft.com/office/drawing/2014/main" id="{00000000-0008-0000-0000-00000F000000}"/>
            </a:ext>
          </a:extLst>
        </xdr:cNvPr>
        <xdr:cNvSpPr txBox="1">
          <a:spLocks noChangeArrowheads="1"/>
        </xdr:cNvSpPr>
      </xdr:nvSpPr>
      <xdr:spPr bwMode="auto">
        <a:xfrm>
          <a:off x="355600" y="63449200"/>
          <a:ext cx="4749800" cy="558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sista steget fyller jag på med korrekt </a:t>
          </a:r>
          <a:r>
            <a:rPr lang="sv-SE" sz="1000" b="0" i="1" u="none" strike="noStrike" baseline="0">
              <a:solidFill>
                <a:srgbClr val="000000"/>
              </a:solidFill>
              <a:latin typeface="Verdana" charset="0"/>
              <a:ea typeface="Verdana" charset="0"/>
              <a:cs typeface="Verdana" charset="0"/>
            </a:rPr>
            <a:t>MS</a:t>
          </a:r>
          <a:r>
            <a:rPr lang="sv-SE" sz="1000" b="0" i="0" u="none" strike="noStrike" baseline="0">
              <a:solidFill>
                <a:srgbClr val="000000"/>
              </a:solidFill>
              <a:latin typeface="Verdana" charset="0"/>
              <a:ea typeface="Verdana" charset="0"/>
              <a:cs typeface="Verdana" charset="0"/>
            </a:rPr>
            <a:t> och korrekta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-kvoter, </a:t>
          </a:r>
          <a:r>
            <a:rPr lang="sv-SE" sz="1000" b="0" i="1" u="none" strike="noStrike" baseline="0">
              <a:solidFill>
                <a:srgbClr val="000000"/>
              </a:solidFill>
              <a:latin typeface="Verdana" charset="0"/>
              <a:ea typeface="Verdana" charset="0"/>
              <a:cs typeface="Verdana" charset="0"/>
            </a:rPr>
            <a:t>P</a:t>
          </a:r>
          <a:r>
            <a:rPr lang="sv-SE" sz="1000" b="0" i="0" u="none" strike="noStrike" baseline="0">
              <a:solidFill>
                <a:srgbClr val="000000"/>
              </a:solidFill>
              <a:latin typeface="Verdana" charset="0"/>
              <a:ea typeface="Verdana" charset="0"/>
              <a:cs typeface="Verdana" charset="0"/>
            </a:rPr>
            <a:t>-värden och (om jag tycker att jag har nytta av dem) </a:t>
          </a:r>
          <a:r>
            <a:rPr lang="sv-SE" sz="1000" b="0" i="1" u="none" strike="noStrike" baseline="0">
              <a:solidFill>
                <a:srgbClr val="000000"/>
              </a:solidFill>
              <a:latin typeface="Verdana" charset="0"/>
              <a:ea typeface="Verdana" charset="0"/>
              <a:cs typeface="Verdana" charset="0"/>
            </a:rPr>
            <a:t>F</a:t>
          </a:r>
          <a:r>
            <a:rPr lang="sv-SE" sz="1000" b="0" i="0" u="none" strike="noStrike" baseline="0">
              <a:solidFill>
                <a:srgbClr val="000000"/>
              </a:solidFill>
              <a:latin typeface="Verdana" charset="0"/>
              <a:ea typeface="Verdana" charset="0"/>
              <a:cs typeface="Verdana" charset="0"/>
            </a:rPr>
            <a:t>-krit. Det kan också vara bra att översätta allt i tabellen till svenska.</a:t>
          </a:r>
        </a:p>
      </xdr:txBody>
    </xdr:sp>
    <xdr:clientData/>
  </xdr:twoCellAnchor>
  <xdr:twoCellAnchor>
    <xdr:from>
      <xdr:col>0</xdr:col>
      <xdr:colOff>368300</xdr:colOff>
      <xdr:row>396</xdr:row>
      <xdr:rowOff>101600</xdr:rowOff>
    </xdr:from>
    <xdr:to>
      <xdr:col>7</xdr:col>
      <xdr:colOff>215900</xdr:colOff>
      <xdr:row>400</xdr:row>
      <xdr:rowOff>88900</xdr:rowOff>
    </xdr:to>
    <xdr:sp macro="" textlink="">
      <xdr:nvSpPr>
        <xdr:cNvPr id="16" name="Text Box -1018">
          <a:extLst>
            <a:ext uri="{FF2B5EF4-FFF2-40B4-BE49-F238E27FC236}">
              <a16:creationId xmlns:a16="http://schemas.microsoft.com/office/drawing/2014/main" id="{00000000-0008-0000-0000-000010000000}"/>
            </a:ext>
          </a:extLst>
        </xdr:cNvPr>
        <xdr:cNvSpPr txBox="1">
          <a:spLocks noChangeArrowheads="1"/>
        </xdr:cNvSpPr>
      </xdr:nvSpPr>
      <xdr:spPr bwMode="auto">
        <a:xfrm>
          <a:off x="368300" y="65951100"/>
          <a:ext cx="4699000" cy="647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Har man gjort en sådan här tabell en gång kan man ju snabba på processen genom att kopiera den för att återanvända beteckningar och formler. Du kan alltså kopiera tabellen här oven och använda den i dina ark med nestade variansanalyser. </a:t>
          </a:r>
        </a:p>
      </xdr:txBody>
    </xdr:sp>
    <xdr:clientData/>
  </xdr:twoCellAnchor>
  <mc:AlternateContent xmlns:mc="http://schemas.openxmlformats.org/markup-compatibility/2006">
    <mc:Choice xmlns:a14="http://schemas.microsoft.com/office/drawing/2010/main" Requires="a14">
      <xdr:twoCellAnchor editAs="oneCell">
        <xdr:from>
          <xdr:col>8</xdr:col>
          <xdr:colOff>215900</xdr:colOff>
          <xdr:row>401</xdr:row>
          <xdr:rowOff>101600</xdr:rowOff>
        </xdr:from>
        <xdr:to>
          <xdr:col>10</xdr:col>
          <xdr:colOff>76200</xdr:colOff>
          <xdr:row>404</xdr:row>
          <xdr:rowOff>139700</xdr:rowOff>
        </xdr:to>
        <xdr:sp macro="" textlink="">
          <xdr:nvSpPr>
            <xdr:cNvPr id="17" name="Object -1017" hidden="1">
              <a:extLst>
                <a:ext uri="{63B3BB69-23CF-44E3-9099-C40C66FF867C}">
                  <a14:compatExt spid="_x0000_s17"/>
                </a:ext>
                <a:ext uri="{FF2B5EF4-FFF2-40B4-BE49-F238E27FC236}">
                  <a16:creationId xmlns:a16="http://schemas.microsoft.com/office/drawing/2014/main" id="{37E02121-081D-664C-B902-580F5DEAC429}"/>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241300</xdr:colOff>
          <xdr:row>405</xdr:row>
          <xdr:rowOff>152400</xdr:rowOff>
        </xdr:from>
        <xdr:to>
          <xdr:col>9</xdr:col>
          <xdr:colOff>127000</xdr:colOff>
          <xdr:row>409</xdr:row>
          <xdr:rowOff>12700</xdr:rowOff>
        </xdr:to>
        <xdr:sp macro="" textlink="">
          <xdr:nvSpPr>
            <xdr:cNvPr id="18" name="Object -1016" hidden="1">
              <a:extLst>
                <a:ext uri="{63B3BB69-23CF-44E3-9099-C40C66FF867C}">
                  <a14:compatExt spid="_x0000_s18"/>
                </a:ext>
                <a:ext uri="{FF2B5EF4-FFF2-40B4-BE49-F238E27FC236}">
                  <a16:creationId xmlns:a16="http://schemas.microsoft.com/office/drawing/2014/main" id="{4C90CE0B-7CBC-9143-B0A7-B570A2690993}"/>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twoCellAnchor>
    <xdr:from>
      <xdr:col>0</xdr:col>
      <xdr:colOff>355600</xdr:colOff>
      <xdr:row>402</xdr:row>
      <xdr:rowOff>139700</xdr:rowOff>
    </xdr:from>
    <xdr:to>
      <xdr:col>7</xdr:col>
      <xdr:colOff>152400</xdr:colOff>
      <xdr:row>405</xdr:row>
      <xdr:rowOff>0</xdr:rowOff>
    </xdr:to>
    <xdr:sp macro="" textlink="">
      <xdr:nvSpPr>
        <xdr:cNvPr id="19" name="Text Box -1015">
          <a:extLst>
            <a:ext uri="{FF2B5EF4-FFF2-40B4-BE49-F238E27FC236}">
              <a16:creationId xmlns:a16="http://schemas.microsoft.com/office/drawing/2014/main" id="{00000000-0008-0000-0000-000013000000}"/>
            </a:ext>
          </a:extLst>
        </xdr:cNvPr>
        <xdr:cNvSpPr txBox="1">
          <a:spLocks noChangeArrowheads="1"/>
        </xdr:cNvSpPr>
      </xdr:nvSpPr>
      <xdr:spPr bwMode="auto">
        <a:xfrm>
          <a:off x="355600" y="66979800"/>
          <a:ext cx="4648200" cy="355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Det är också lätt att göra sammanslagningen av variationskomponenter.</a:t>
          </a:r>
        </a:p>
      </xdr:txBody>
    </xdr:sp>
    <xdr:clientData/>
  </xdr:twoCellAnchor>
  <xdr:twoCellAnchor>
    <xdr:from>
      <xdr:col>0</xdr:col>
      <xdr:colOff>355600</xdr:colOff>
      <xdr:row>284</xdr:row>
      <xdr:rowOff>12700</xdr:rowOff>
    </xdr:from>
    <xdr:to>
      <xdr:col>7</xdr:col>
      <xdr:colOff>203200</xdr:colOff>
      <xdr:row>287</xdr:row>
      <xdr:rowOff>76200</xdr:rowOff>
    </xdr:to>
    <xdr:sp macro="" textlink="">
      <xdr:nvSpPr>
        <xdr:cNvPr id="20" name="Text Box -1014">
          <a:extLst>
            <a:ext uri="{FF2B5EF4-FFF2-40B4-BE49-F238E27FC236}">
              <a16:creationId xmlns:a16="http://schemas.microsoft.com/office/drawing/2014/main" id="{00000000-0008-0000-0000-000014000000}"/>
            </a:ext>
          </a:extLst>
        </xdr:cNvPr>
        <xdr:cNvSpPr txBox="1">
          <a:spLocks noChangeArrowheads="1"/>
        </xdr:cNvSpPr>
      </xdr:nvSpPr>
      <xdr:spPr bwMode="auto">
        <a:xfrm>
          <a:off x="355600" y="47193200"/>
          <a:ext cx="4699000" cy="5588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sv-SE" sz="1000" b="0" i="0" u="none" strike="noStrike" baseline="0">
              <a:solidFill>
                <a:srgbClr val="000000"/>
              </a:solidFill>
              <a:latin typeface="Verdana" charset="0"/>
              <a:ea typeface="Verdana" charset="0"/>
              <a:cs typeface="Verdana" charset="0"/>
            </a:rPr>
            <a:t>I det här fallet får vi ingen signigfikans, trots att antalet frihetsgrader i nämnaren blir 3 gånger större. Effekten tas helt bort av att det är förhållandevis stor variation mellan enskilda värden inom provytor.</a:t>
          </a:r>
        </a:p>
      </xdr:txBody>
    </xdr:sp>
    <xdr:clientData/>
  </xdr:twoCellAnchor>
  <xdr:twoCellAnchor editAs="oneCell">
    <xdr:from>
      <xdr:col>0</xdr:col>
      <xdr:colOff>368300</xdr:colOff>
      <xdr:row>38</xdr:row>
      <xdr:rowOff>12700</xdr:rowOff>
    </xdr:from>
    <xdr:to>
      <xdr:col>14</xdr:col>
      <xdr:colOff>292100</xdr:colOff>
      <xdr:row>42</xdr:row>
      <xdr:rowOff>12700</xdr:rowOff>
    </xdr:to>
    <xdr:pic>
      <xdr:nvPicPr>
        <xdr:cNvPr id="23" name="Bildobjekt 22">
          <a:extLst>
            <a:ext uri="{FF2B5EF4-FFF2-40B4-BE49-F238E27FC236}">
              <a16:creationId xmlns:a16="http://schemas.microsoft.com/office/drawing/2014/main" id="{4BA34821-3D61-984C-84E0-2E69636C7665}"/>
            </a:ext>
          </a:extLst>
        </xdr:cNvPr>
        <xdr:cNvPicPr>
          <a:picLocks noChangeAspect="1"/>
        </xdr:cNvPicPr>
      </xdr:nvPicPr>
      <xdr:blipFill>
        <a:blip xmlns:r="http://schemas.openxmlformats.org/officeDocument/2006/relationships" r:embed="rId15"/>
        <a:stretch>
          <a:fillRect/>
        </a:stretch>
      </xdr:blipFill>
      <xdr:spPr>
        <a:xfrm>
          <a:off x="368300" y="6540500"/>
          <a:ext cx="10553700" cy="660400"/>
        </a:xfrm>
        <a:prstGeom prst="rect">
          <a:avLst/>
        </a:prstGeom>
      </xdr:spPr>
    </xdr:pic>
    <xdr:clientData/>
  </xdr:twoCellAnchor>
  <xdr:twoCellAnchor editAs="oneCell">
    <xdr:from>
      <xdr:col>0</xdr:col>
      <xdr:colOff>342900</xdr:colOff>
      <xdr:row>52</xdr:row>
      <xdr:rowOff>0</xdr:rowOff>
    </xdr:from>
    <xdr:to>
      <xdr:col>17</xdr:col>
      <xdr:colOff>50800</xdr:colOff>
      <xdr:row>56</xdr:row>
      <xdr:rowOff>0</xdr:rowOff>
    </xdr:to>
    <xdr:pic>
      <xdr:nvPicPr>
        <xdr:cNvPr id="24" name="Bildobjekt 23">
          <a:extLst>
            <a:ext uri="{FF2B5EF4-FFF2-40B4-BE49-F238E27FC236}">
              <a16:creationId xmlns:a16="http://schemas.microsoft.com/office/drawing/2014/main" id="{8FA93C8D-6B1B-1943-809B-3ED5CEE9D93B}"/>
            </a:ext>
          </a:extLst>
        </xdr:cNvPr>
        <xdr:cNvPicPr>
          <a:picLocks noChangeAspect="1"/>
        </xdr:cNvPicPr>
      </xdr:nvPicPr>
      <xdr:blipFill>
        <a:blip xmlns:r="http://schemas.openxmlformats.org/officeDocument/2006/relationships" r:embed="rId16"/>
        <a:stretch>
          <a:fillRect/>
        </a:stretch>
      </xdr:blipFill>
      <xdr:spPr>
        <a:xfrm>
          <a:off x="342900" y="8839200"/>
          <a:ext cx="12814300" cy="660400"/>
        </a:xfrm>
        <a:prstGeom prst="rect">
          <a:avLst/>
        </a:prstGeom>
      </xdr:spPr>
    </xdr:pic>
    <xdr:clientData/>
  </xdr:twoCellAnchor>
  <xdr:twoCellAnchor editAs="oneCell">
    <xdr:from>
      <xdr:col>0</xdr:col>
      <xdr:colOff>342900</xdr:colOff>
      <xdr:row>62</xdr:row>
      <xdr:rowOff>152400</xdr:rowOff>
    </xdr:from>
    <xdr:to>
      <xdr:col>15</xdr:col>
      <xdr:colOff>508000</xdr:colOff>
      <xdr:row>66</xdr:row>
      <xdr:rowOff>152400</xdr:rowOff>
    </xdr:to>
    <xdr:pic>
      <xdr:nvPicPr>
        <xdr:cNvPr id="25" name="Bildobjekt 24">
          <a:extLst>
            <a:ext uri="{FF2B5EF4-FFF2-40B4-BE49-F238E27FC236}">
              <a16:creationId xmlns:a16="http://schemas.microsoft.com/office/drawing/2014/main" id="{7145FE51-5559-254D-BCA5-F5FEE0BD28EF}"/>
            </a:ext>
          </a:extLst>
        </xdr:cNvPr>
        <xdr:cNvPicPr>
          <a:picLocks noChangeAspect="1"/>
        </xdr:cNvPicPr>
      </xdr:nvPicPr>
      <xdr:blipFill>
        <a:blip xmlns:r="http://schemas.openxmlformats.org/officeDocument/2006/relationships" r:embed="rId17"/>
        <a:stretch>
          <a:fillRect/>
        </a:stretch>
      </xdr:blipFill>
      <xdr:spPr>
        <a:xfrm>
          <a:off x="342900" y="10642600"/>
          <a:ext cx="11620500" cy="660400"/>
        </a:xfrm>
        <a:prstGeom prst="rect">
          <a:avLst/>
        </a:prstGeom>
      </xdr:spPr>
    </xdr:pic>
    <xdr:clientData/>
  </xdr:twoCellAnchor>
  <xdr:twoCellAnchor editAs="oneCell">
    <xdr:from>
      <xdr:col>0</xdr:col>
      <xdr:colOff>330200</xdr:colOff>
      <xdr:row>73</xdr:row>
      <xdr:rowOff>101600</xdr:rowOff>
    </xdr:from>
    <xdr:to>
      <xdr:col>10</xdr:col>
      <xdr:colOff>12700</xdr:colOff>
      <xdr:row>77</xdr:row>
      <xdr:rowOff>152400</xdr:rowOff>
    </xdr:to>
    <xdr:pic>
      <xdr:nvPicPr>
        <xdr:cNvPr id="26" name="Bildobjekt 25">
          <a:extLst>
            <a:ext uri="{FF2B5EF4-FFF2-40B4-BE49-F238E27FC236}">
              <a16:creationId xmlns:a16="http://schemas.microsoft.com/office/drawing/2014/main" id="{A69F9F17-44E0-1D44-B70A-EE1F581FAFE9}"/>
            </a:ext>
          </a:extLst>
        </xdr:cNvPr>
        <xdr:cNvPicPr>
          <a:picLocks noChangeAspect="1"/>
        </xdr:cNvPicPr>
      </xdr:nvPicPr>
      <xdr:blipFill>
        <a:blip xmlns:r="http://schemas.openxmlformats.org/officeDocument/2006/relationships" r:embed="rId18"/>
        <a:stretch>
          <a:fillRect/>
        </a:stretch>
      </xdr:blipFill>
      <xdr:spPr>
        <a:xfrm>
          <a:off x="330200" y="12407900"/>
          <a:ext cx="7010400" cy="711200"/>
        </a:xfrm>
        <a:prstGeom prst="rect">
          <a:avLst/>
        </a:prstGeom>
      </xdr:spPr>
    </xdr:pic>
    <xdr:clientData/>
  </xdr:twoCellAnchor>
  <xdr:twoCellAnchor editAs="oneCell">
    <xdr:from>
      <xdr:col>0</xdr:col>
      <xdr:colOff>368300</xdr:colOff>
      <xdr:row>82</xdr:row>
      <xdr:rowOff>88900</xdr:rowOff>
    </xdr:from>
    <xdr:to>
      <xdr:col>13</xdr:col>
      <xdr:colOff>50800</xdr:colOff>
      <xdr:row>86</xdr:row>
      <xdr:rowOff>88900</xdr:rowOff>
    </xdr:to>
    <xdr:pic>
      <xdr:nvPicPr>
        <xdr:cNvPr id="27" name="Bildobjekt 26">
          <a:extLst>
            <a:ext uri="{FF2B5EF4-FFF2-40B4-BE49-F238E27FC236}">
              <a16:creationId xmlns:a16="http://schemas.microsoft.com/office/drawing/2014/main" id="{CA4951C3-2B97-8447-9EDB-D2EE4A5FC007}"/>
            </a:ext>
          </a:extLst>
        </xdr:cNvPr>
        <xdr:cNvPicPr>
          <a:picLocks noChangeAspect="1"/>
        </xdr:cNvPicPr>
      </xdr:nvPicPr>
      <xdr:blipFill>
        <a:blip xmlns:r="http://schemas.openxmlformats.org/officeDocument/2006/relationships" r:embed="rId19"/>
        <a:stretch>
          <a:fillRect/>
        </a:stretch>
      </xdr:blipFill>
      <xdr:spPr>
        <a:xfrm>
          <a:off x="368300" y="13881100"/>
          <a:ext cx="9486900" cy="660400"/>
        </a:xfrm>
        <a:prstGeom prst="rect">
          <a:avLst/>
        </a:prstGeom>
      </xdr:spPr>
    </xdr:pic>
    <xdr:clientData/>
  </xdr:twoCellAnchor>
  <xdr:twoCellAnchor editAs="oneCell">
    <xdr:from>
      <xdr:col>0</xdr:col>
      <xdr:colOff>355600</xdr:colOff>
      <xdr:row>92</xdr:row>
      <xdr:rowOff>0</xdr:rowOff>
    </xdr:from>
    <xdr:to>
      <xdr:col>5</xdr:col>
      <xdr:colOff>304800</xdr:colOff>
      <xdr:row>96</xdr:row>
      <xdr:rowOff>0</xdr:rowOff>
    </xdr:to>
    <xdr:pic>
      <xdr:nvPicPr>
        <xdr:cNvPr id="28" name="Bildobjekt 27">
          <a:extLst>
            <a:ext uri="{FF2B5EF4-FFF2-40B4-BE49-F238E27FC236}">
              <a16:creationId xmlns:a16="http://schemas.microsoft.com/office/drawing/2014/main" id="{0F296D75-F6B5-4C48-B7C7-D02A38AEE7FC}"/>
            </a:ext>
          </a:extLst>
        </xdr:cNvPr>
        <xdr:cNvPicPr>
          <a:picLocks noChangeAspect="1"/>
        </xdr:cNvPicPr>
      </xdr:nvPicPr>
      <xdr:blipFill>
        <a:blip xmlns:r="http://schemas.openxmlformats.org/officeDocument/2006/relationships" r:embed="rId20"/>
        <a:stretch>
          <a:fillRect/>
        </a:stretch>
      </xdr:blipFill>
      <xdr:spPr>
        <a:xfrm>
          <a:off x="355600" y="15443200"/>
          <a:ext cx="3886200" cy="660400"/>
        </a:xfrm>
        <a:prstGeom prst="rect">
          <a:avLst/>
        </a:prstGeom>
      </xdr:spPr>
    </xdr:pic>
    <xdr:clientData/>
  </xdr:twoCellAnchor>
  <xdr:twoCellAnchor editAs="oneCell">
    <xdr:from>
      <xdr:col>7</xdr:col>
      <xdr:colOff>88900</xdr:colOff>
      <xdr:row>107</xdr:row>
      <xdr:rowOff>127000</xdr:rowOff>
    </xdr:from>
    <xdr:to>
      <xdr:col>9</xdr:col>
      <xdr:colOff>76200</xdr:colOff>
      <xdr:row>113</xdr:row>
      <xdr:rowOff>12700</xdr:rowOff>
    </xdr:to>
    <xdr:pic>
      <xdr:nvPicPr>
        <xdr:cNvPr id="29" name="Bildobjekt 28">
          <a:extLst>
            <a:ext uri="{FF2B5EF4-FFF2-40B4-BE49-F238E27FC236}">
              <a16:creationId xmlns:a16="http://schemas.microsoft.com/office/drawing/2014/main" id="{8D5CD4C2-67F6-7B47-B5F7-F8F47DED5D81}"/>
            </a:ext>
          </a:extLst>
        </xdr:cNvPr>
        <xdr:cNvPicPr>
          <a:picLocks noChangeAspect="1"/>
        </xdr:cNvPicPr>
      </xdr:nvPicPr>
      <xdr:blipFill>
        <a:blip xmlns:r="http://schemas.openxmlformats.org/officeDocument/2006/relationships" r:embed="rId21"/>
        <a:stretch>
          <a:fillRect/>
        </a:stretch>
      </xdr:blipFill>
      <xdr:spPr>
        <a:xfrm>
          <a:off x="4940300" y="18084800"/>
          <a:ext cx="1638300" cy="876300"/>
        </a:xfrm>
        <a:prstGeom prst="rect">
          <a:avLst/>
        </a:prstGeom>
      </xdr:spPr>
    </xdr:pic>
    <xdr:clientData/>
  </xdr:twoCellAnchor>
  <xdr:twoCellAnchor editAs="oneCell">
    <xdr:from>
      <xdr:col>4</xdr:col>
      <xdr:colOff>330200</xdr:colOff>
      <xdr:row>122</xdr:row>
      <xdr:rowOff>76200</xdr:rowOff>
    </xdr:from>
    <xdr:to>
      <xdr:col>7</xdr:col>
      <xdr:colOff>114300</xdr:colOff>
      <xdr:row>127</xdr:row>
      <xdr:rowOff>101600</xdr:rowOff>
    </xdr:to>
    <xdr:pic>
      <xdr:nvPicPr>
        <xdr:cNvPr id="30" name="Bildobjekt 29">
          <a:extLst>
            <a:ext uri="{FF2B5EF4-FFF2-40B4-BE49-F238E27FC236}">
              <a16:creationId xmlns:a16="http://schemas.microsoft.com/office/drawing/2014/main" id="{9EC2EDF5-6403-C944-BD78-BC76C6FF73B8}"/>
            </a:ext>
          </a:extLst>
        </xdr:cNvPr>
        <xdr:cNvPicPr>
          <a:picLocks noChangeAspect="1"/>
        </xdr:cNvPicPr>
      </xdr:nvPicPr>
      <xdr:blipFill>
        <a:blip xmlns:r="http://schemas.openxmlformats.org/officeDocument/2006/relationships" r:embed="rId22"/>
        <a:stretch>
          <a:fillRect/>
        </a:stretch>
      </xdr:blipFill>
      <xdr:spPr>
        <a:xfrm>
          <a:off x="3848100" y="20510500"/>
          <a:ext cx="1117600" cy="850900"/>
        </a:xfrm>
        <a:prstGeom prst="rect">
          <a:avLst/>
        </a:prstGeom>
      </xdr:spPr>
    </xdr:pic>
    <xdr:clientData/>
  </xdr:twoCellAnchor>
  <xdr:twoCellAnchor editAs="oneCell">
    <xdr:from>
      <xdr:col>8</xdr:col>
      <xdr:colOff>787400</xdr:colOff>
      <xdr:row>140</xdr:row>
      <xdr:rowOff>127000</xdr:rowOff>
    </xdr:from>
    <xdr:to>
      <xdr:col>9</xdr:col>
      <xdr:colOff>241300</xdr:colOff>
      <xdr:row>142</xdr:row>
      <xdr:rowOff>114300</xdr:rowOff>
    </xdr:to>
    <xdr:pic>
      <xdr:nvPicPr>
        <xdr:cNvPr id="31" name="Bildobjekt 30">
          <a:extLst>
            <a:ext uri="{FF2B5EF4-FFF2-40B4-BE49-F238E27FC236}">
              <a16:creationId xmlns:a16="http://schemas.microsoft.com/office/drawing/2014/main" id="{259D3AF1-C7CE-984A-8D63-C159F66207F8}"/>
            </a:ext>
          </a:extLst>
        </xdr:cNvPr>
        <xdr:cNvPicPr>
          <a:picLocks noChangeAspect="1"/>
        </xdr:cNvPicPr>
      </xdr:nvPicPr>
      <xdr:blipFill>
        <a:blip xmlns:r="http://schemas.openxmlformats.org/officeDocument/2006/relationships" r:embed="rId23"/>
        <a:stretch>
          <a:fillRect/>
        </a:stretch>
      </xdr:blipFill>
      <xdr:spPr>
        <a:xfrm>
          <a:off x="6464300" y="23533100"/>
          <a:ext cx="279400" cy="317500"/>
        </a:xfrm>
        <a:prstGeom prst="rect">
          <a:avLst/>
        </a:prstGeom>
      </xdr:spPr>
    </xdr:pic>
    <xdr:clientData/>
  </xdr:twoCellAnchor>
  <xdr:twoCellAnchor editAs="oneCell">
    <xdr:from>
      <xdr:col>9</xdr:col>
      <xdr:colOff>101600</xdr:colOff>
      <xdr:row>145</xdr:row>
      <xdr:rowOff>114300</xdr:rowOff>
    </xdr:from>
    <xdr:to>
      <xdr:col>11</xdr:col>
      <xdr:colOff>254000</xdr:colOff>
      <xdr:row>151</xdr:row>
      <xdr:rowOff>0</xdr:rowOff>
    </xdr:to>
    <xdr:pic>
      <xdr:nvPicPr>
        <xdr:cNvPr id="32" name="Bildobjekt 31">
          <a:extLst>
            <a:ext uri="{FF2B5EF4-FFF2-40B4-BE49-F238E27FC236}">
              <a16:creationId xmlns:a16="http://schemas.microsoft.com/office/drawing/2014/main" id="{9CEC356A-5FD0-2747-9251-9020B17EA081}"/>
            </a:ext>
          </a:extLst>
        </xdr:cNvPr>
        <xdr:cNvPicPr>
          <a:picLocks noChangeAspect="1"/>
        </xdr:cNvPicPr>
      </xdr:nvPicPr>
      <xdr:blipFill>
        <a:blip xmlns:r="http://schemas.openxmlformats.org/officeDocument/2006/relationships" r:embed="rId24"/>
        <a:stretch>
          <a:fillRect/>
        </a:stretch>
      </xdr:blipFill>
      <xdr:spPr>
        <a:xfrm>
          <a:off x="6604000" y="24345900"/>
          <a:ext cx="1803400" cy="876300"/>
        </a:xfrm>
        <a:prstGeom prst="rect">
          <a:avLst/>
        </a:prstGeom>
      </xdr:spPr>
    </xdr:pic>
    <xdr:clientData/>
  </xdr:twoCellAnchor>
  <xdr:twoCellAnchor editAs="oneCell">
    <xdr:from>
      <xdr:col>8</xdr:col>
      <xdr:colOff>711200</xdr:colOff>
      <xdr:row>158</xdr:row>
      <xdr:rowOff>152400</xdr:rowOff>
    </xdr:from>
    <xdr:to>
      <xdr:col>10</xdr:col>
      <xdr:colOff>50800</xdr:colOff>
      <xdr:row>161</xdr:row>
      <xdr:rowOff>0</xdr:rowOff>
    </xdr:to>
    <xdr:pic>
      <xdr:nvPicPr>
        <xdr:cNvPr id="33" name="Bildobjekt 32">
          <a:extLst>
            <a:ext uri="{FF2B5EF4-FFF2-40B4-BE49-F238E27FC236}">
              <a16:creationId xmlns:a16="http://schemas.microsoft.com/office/drawing/2014/main" id="{809E7962-72A4-9B42-A7F5-069A70CF339A}"/>
            </a:ext>
          </a:extLst>
        </xdr:cNvPr>
        <xdr:cNvPicPr>
          <a:picLocks noChangeAspect="1"/>
        </xdr:cNvPicPr>
      </xdr:nvPicPr>
      <xdr:blipFill>
        <a:blip xmlns:r="http://schemas.openxmlformats.org/officeDocument/2006/relationships" r:embed="rId25"/>
        <a:stretch>
          <a:fillRect/>
        </a:stretch>
      </xdr:blipFill>
      <xdr:spPr>
        <a:xfrm>
          <a:off x="6388100" y="26530300"/>
          <a:ext cx="990600" cy="342900"/>
        </a:xfrm>
        <a:prstGeom prst="rect">
          <a:avLst/>
        </a:prstGeom>
      </xdr:spPr>
    </xdr:pic>
    <xdr:clientData/>
  </xdr:twoCellAnchor>
  <xdr:twoCellAnchor editAs="oneCell">
    <xdr:from>
      <xdr:col>8</xdr:col>
      <xdr:colOff>711200</xdr:colOff>
      <xdr:row>166</xdr:row>
      <xdr:rowOff>88900</xdr:rowOff>
    </xdr:from>
    <xdr:to>
      <xdr:col>11</xdr:col>
      <xdr:colOff>63500</xdr:colOff>
      <xdr:row>172</xdr:row>
      <xdr:rowOff>63500</xdr:rowOff>
    </xdr:to>
    <xdr:pic>
      <xdr:nvPicPr>
        <xdr:cNvPr id="34" name="Bildobjekt 33">
          <a:extLst>
            <a:ext uri="{FF2B5EF4-FFF2-40B4-BE49-F238E27FC236}">
              <a16:creationId xmlns:a16="http://schemas.microsoft.com/office/drawing/2014/main" id="{900E4F57-5FC8-BE41-9AD0-7F02F9EE7521}"/>
            </a:ext>
          </a:extLst>
        </xdr:cNvPr>
        <xdr:cNvPicPr>
          <a:picLocks noChangeAspect="1"/>
        </xdr:cNvPicPr>
      </xdr:nvPicPr>
      <xdr:blipFill>
        <a:blip xmlns:r="http://schemas.openxmlformats.org/officeDocument/2006/relationships" r:embed="rId26"/>
        <a:stretch>
          <a:fillRect/>
        </a:stretch>
      </xdr:blipFill>
      <xdr:spPr>
        <a:xfrm>
          <a:off x="6388100" y="27787600"/>
          <a:ext cx="1828800" cy="965200"/>
        </a:xfrm>
        <a:prstGeom prst="rect">
          <a:avLst/>
        </a:prstGeom>
      </xdr:spPr>
    </xdr:pic>
    <xdr:clientData/>
  </xdr:twoCellAnchor>
  <xdr:twoCellAnchor editAs="oneCell">
    <xdr:from>
      <xdr:col>7</xdr:col>
      <xdr:colOff>546100</xdr:colOff>
      <xdr:row>180</xdr:row>
      <xdr:rowOff>25400</xdr:rowOff>
    </xdr:from>
    <xdr:to>
      <xdr:col>10</xdr:col>
      <xdr:colOff>469900</xdr:colOff>
      <xdr:row>185</xdr:row>
      <xdr:rowOff>88900</xdr:rowOff>
    </xdr:to>
    <xdr:pic>
      <xdr:nvPicPr>
        <xdr:cNvPr id="35" name="Bildobjekt 34">
          <a:extLst>
            <a:ext uri="{FF2B5EF4-FFF2-40B4-BE49-F238E27FC236}">
              <a16:creationId xmlns:a16="http://schemas.microsoft.com/office/drawing/2014/main" id="{6A348FFD-1B8A-654B-A458-CE7EAC46DC36}"/>
            </a:ext>
          </a:extLst>
        </xdr:cNvPr>
        <xdr:cNvPicPr>
          <a:picLocks noChangeAspect="1"/>
        </xdr:cNvPicPr>
      </xdr:nvPicPr>
      <xdr:blipFill>
        <a:blip xmlns:r="http://schemas.openxmlformats.org/officeDocument/2006/relationships" r:embed="rId27"/>
        <a:stretch>
          <a:fillRect/>
        </a:stretch>
      </xdr:blipFill>
      <xdr:spPr>
        <a:xfrm>
          <a:off x="5397500" y="30035500"/>
          <a:ext cx="2400300" cy="889000"/>
        </a:xfrm>
        <a:prstGeom prst="rect">
          <a:avLst/>
        </a:prstGeom>
      </xdr:spPr>
    </xdr:pic>
    <xdr:clientData/>
  </xdr:twoCellAnchor>
  <xdr:twoCellAnchor editAs="oneCell">
    <xdr:from>
      <xdr:col>7</xdr:col>
      <xdr:colOff>736600</xdr:colOff>
      <xdr:row>188</xdr:row>
      <xdr:rowOff>25400</xdr:rowOff>
    </xdr:from>
    <xdr:to>
      <xdr:col>9</xdr:col>
      <xdr:colOff>546100</xdr:colOff>
      <xdr:row>193</xdr:row>
      <xdr:rowOff>76200</xdr:rowOff>
    </xdr:to>
    <xdr:pic>
      <xdr:nvPicPr>
        <xdr:cNvPr id="36" name="Bildobjekt 35">
          <a:extLst>
            <a:ext uri="{FF2B5EF4-FFF2-40B4-BE49-F238E27FC236}">
              <a16:creationId xmlns:a16="http://schemas.microsoft.com/office/drawing/2014/main" id="{2EFB1E27-A127-BD44-9CC3-144B74B0C524}"/>
            </a:ext>
          </a:extLst>
        </xdr:cNvPr>
        <xdr:cNvPicPr>
          <a:picLocks noChangeAspect="1"/>
        </xdr:cNvPicPr>
      </xdr:nvPicPr>
      <xdr:blipFill>
        <a:blip xmlns:r="http://schemas.openxmlformats.org/officeDocument/2006/relationships" r:embed="rId28"/>
        <a:stretch>
          <a:fillRect/>
        </a:stretch>
      </xdr:blipFill>
      <xdr:spPr>
        <a:xfrm>
          <a:off x="5588000" y="31356300"/>
          <a:ext cx="1460500" cy="876300"/>
        </a:xfrm>
        <a:prstGeom prst="rect">
          <a:avLst/>
        </a:prstGeom>
      </xdr:spPr>
    </xdr:pic>
    <xdr:clientData/>
  </xdr:twoCellAnchor>
  <xdr:twoCellAnchor editAs="oneCell">
    <xdr:from>
      <xdr:col>7</xdr:col>
      <xdr:colOff>812800</xdr:colOff>
      <xdr:row>202</xdr:row>
      <xdr:rowOff>12700</xdr:rowOff>
    </xdr:from>
    <xdr:to>
      <xdr:col>9</xdr:col>
      <xdr:colOff>152400</xdr:colOff>
      <xdr:row>204</xdr:row>
      <xdr:rowOff>25400</xdr:rowOff>
    </xdr:to>
    <xdr:pic>
      <xdr:nvPicPr>
        <xdr:cNvPr id="37" name="Bildobjekt 36">
          <a:extLst>
            <a:ext uri="{FF2B5EF4-FFF2-40B4-BE49-F238E27FC236}">
              <a16:creationId xmlns:a16="http://schemas.microsoft.com/office/drawing/2014/main" id="{2224457F-A814-4E49-A140-B1377EA0C217}"/>
            </a:ext>
          </a:extLst>
        </xdr:cNvPr>
        <xdr:cNvPicPr>
          <a:picLocks noChangeAspect="1"/>
        </xdr:cNvPicPr>
      </xdr:nvPicPr>
      <xdr:blipFill>
        <a:blip xmlns:r="http://schemas.openxmlformats.org/officeDocument/2006/relationships" r:embed="rId29"/>
        <a:stretch>
          <a:fillRect/>
        </a:stretch>
      </xdr:blipFill>
      <xdr:spPr>
        <a:xfrm>
          <a:off x="5664200" y="33655000"/>
          <a:ext cx="990600" cy="342900"/>
        </a:xfrm>
        <a:prstGeom prst="rect">
          <a:avLst/>
        </a:prstGeom>
      </xdr:spPr>
    </xdr:pic>
    <xdr:clientData/>
  </xdr:twoCellAnchor>
  <xdr:twoCellAnchor editAs="oneCell">
    <xdr:from>
      <xdr:col>7</xdr:col>
      <xdr:colOff>812800</xdr:colOff>
      <xdr:row>205</xdr:row>
      <xdr:rowOff>50800</xdr:rowOff>
    </xdr:from>
    <xdr:to>
      <xdr:col>8</xdr:col>
      <xdr:colOff>266700</xdr:colOff>
      <xdr:row>207</xdr:row>
      <xdr:rowOff>38100</xdr:rowOff>
    </xdr:to>
    <xdr:pic>
      <xdr:nvPicPr>
        <xdr:cNvPr id="38" name="Bildobjekt 37">
          <a:extLst>
            <a:ext uri="{FF2B5EF4-FFF2-40B4-BE49-F238E27FC236}">
              <a16:creationId xmlns:a16="http://schemas.microsoft.com/office/drawing/2014/main" id="{E3CE60C5-E509-674C-A7B8-0CBBD8DEB9F3}"/>
            </a:ext>
          </a:extLst>
        </xdr:cNvPr>
        <xdr:cNvPicPr>
          <a:picLocks noChangeAspect="1"/>
        </xdr:cNvPicPr>
      </xdr:nvPicPr>
      <xdr:blipFill>
        <a:blip xmlns:r="http://schemas.openxmlformats.org/officeDocument/2006/relationships" r:embed="rId30"/>
        <a:stretch>
          <a:fillRect/>
        </a:stretch>
      </xdr:blipFill>
      <xdr:spPr>
        <a:xfrm>
          <a:off x="5664200" y="34188400"/>
          <a:ext cx="279400" cy="317500"/>
        </a:xfrm>
        <a:prstGeom prst="rect">
          <a:avLst/>
        </a:prstGeom>
      </xdr:spPr>
    </xdr:pic>
    <xdr:clientData/>
  </xdr:twoCellAnchor>
  <xdr:twoCellAnchor editAs="oneCell">
    <xdr:from>
      <xdr:col>7</xdr:col>
      <xdr:colOff>723900</xdr:colOff>
      <xdr:row>209</xdr:row>
      <xdr:rowOff>63500</xdr:rowOff>
    </xdr:from>
    <xdr:to>
      <xdr:col>9</xdr:col>
      <xdr:colOff>114300</xdr:colOff>
      <xdr:row>212</xdr:row>
      <xdr:rowOff>152400</xdr:rowOff>
    </xdr:to>
    <xdr:pic>
      <xdr:nvPicPr>
        <xdr:cNvPr id="39" name="Bildobjekt 38">
          <a:extLst>
            <a:ext uri="{FF2B5EF4-FFF2-40B4-BE49-F238E27FC236}">
              <a16:creationId xmlns:a16="http://schemas.microsoft.com/office/drawing/2014/main" id="{2D38086F-20D1-8949-BD2C-244DCF80FCED}"/>
            </a:ext>
          </a:extLst>
        </xdr:cNvPr>
        <xdr:cNvPicPr>
          <a:picLocks noChangeAspect="1"/>
        </xdr:cNvPicPr>
      </xdr:nvPicPr>
      <xdr:blipFill>
        <a:blip xmlns:r="http://schemas.openxmlformats.org/officeDocument/2006/relationships" r:embed="rId31"/>
        <a:stretch>
          <a:fillRect/>
        </a:stretch>
      </xdr:blipFill>
      <xdr:spPr>
        <a:xfrm>
          <a:off x="5575300" y="34861500"/>
          <a:ext cx="1041400" cy="584200"/>
        </a:xfrm>
        <a:prstGeom prst="rect">
          <a:avLst/>
        </a:prstGeom>
      </xdr:spPr>
    </xdr:pic>
    <xdr:clientData/>
  </xdr:twoCellAnchor>
  <xdr:twoCellAnchor editAs="oneCell">
    <xdr:from>
      <xdr:col>7</xdr:col>
      <xdr:colOff>698500</xdr:colOff>
      <xdr:row>240</xdr:row>
      <xdr:rowOff>114300</xdr:rowOff>
    </xdr:from>
    <xdr:to>
      <xdr:col>10</xdr:col>
      <xdr:colOff>622300</xdr:colOff>
      <xdr:row>246</xdr:row>
      <xdr:rowOff>12700</xdr:rowOff>
    </xdr:to>
    <xdr:pic>
      <xdr:nvPicPr>
        <xdr:cNvPr id="40" name="Bildobjekt 39">
          <a:extLst>
            <a:ext uri="{FF2B5EF4-FFF2-40B4-BE49-F238E27FC236}">
              <a16:creationId xmlns:a16="http://schemas.microsoft.com/office/drawing/2014/main" id="{98B168A5-1853-2B4D-B65A-A326E2828078}"/>
            </a:ext>
          </a:extLst>
        </xdr:cNvPr>
        <xdr:cNvPicPr>
          <a:picLocks noChangeAspect="1"/>
        </xdr:cNvPicPr>
      </xdr:nvPicPr>
      <xdr:blipFill>
        <a:blip xmlns:r="http://schemas.openxmlformats.org/officeDocument/2006/relationships" r:embed="rId32"/>
        <a:stretch>
          <a:fillRect/>
        </a:stretch>
      </xdr:blipFill>
      <xdr:spPr>
        <a:xfrm>
          <a:off x="5549900" y="40030400"/>
          <a:ext cx="2400300" cy="889000"/>
        </a:xfrm>
        <a:prstGeom prst="rect">
          <a:avLst/>
        </a:prstGeom>
      </xdr:spPr>
    </xdr:pic>
    <xdr:clientData/>
  </xdr:twoCellAnchor>
  <xdr:twoCellAnchor editAs="oneCell">
    <xdr:from>
      <xdr:col>7</xdr:col>
      <xdr:colOff>812800</xdr:colOff>
      <xdr:row>252</xdr:row>
      <xdr:rowOff>63500</xdr:rowOff>
    </xdr:from>
    <xdr:to>
      <xdr:col>9</xdr:col>
      <xdr:colOff>203200</xdr:colOff>
      <xdr:row>255</xdr:row>
      <xdr:rowOff>152400</xdr:rowOff>
    </xdr:to>
    <xdr:pic>
      <xdr:nvPicPr>
        <xdr:cNvPr id="41" name="Bildobjekt 40">
          <a:extLst>
            <a:ext uri="{FF2B5EF4-FFF2-40B4-BE49-F238E27FC236}">
              <a16:creationId xmlns:a16="http://schemas.microsoft.com/office/drawing/2014/main" id="{CF8340C2-3EBF-D14A-B5D4-36B1A654970B}"/>
            </a:ext>
          </a:extLst>
        </xdr:cNvPr>
        <xdr:cNvPicPr>
          <a:picLocks noChangeAspect="1"/>
        </xdr:cNvPicPr>
      </xdr:nvPicPr>
      <xdr:blipFill>
        <a:blip xmlns:r="http://schemas.openxmlformats.org/officeDocument/2006/relationships" r:embed="rId33"/>
        <a:stretch>
          <a:fillRect/>
        </a:stretch>
      </xdr:blipFill>
      <xdr:spPr>
        <a:xfrm>
          <a:off x="5664200" y="41960800"/>
          <a:ext cx="1041400" cy="584200"/>
        </a:xfrm>
        <a:prstGeom prst="rect">
          <a:avLst/>
        </a:prstGeom>
      </xdr:spPr>
    </xdr:pic>
    <xdr:clientData/>
  </xdr:twoCellAnchor>
  <xdr:twoCellAnchor editAs="oneCell">
    <xdr:from>
      <xdr:col>7</xdr:col>
      <xdr:colOff>469900</xdr:colOff>
      <xdr:row>273</xdr:row>
      <xdr:rowOff>63500</xdr:rowOff>
    </xdr:from>
    <xdr:to>
      <xdr:col>9</xdr:col>
      <xdr:colOff>596900</xdr:colOff>
      <xdr:row>276</xdr:row>
      <xdr:rowOff>139700</xdr:rowOff>
    </xdr:to>
    <xdr:pic>
      <xdr:nvPicPr>
        <xdr:cNvPr id="42" name="Bildobjekt 41">
          <a:extLst>
            <a:ext uri="{FF2B5EF4-FFF2-40B4-BE49-F238E27FC236}">
              <a16:creationId xmlns:a16="http://schemas.microsoft.com/office/drawing/2014/main" id="{FF813F86-D825-024A-88D4-1490BE0198BF}"/>
            </a:ext>
          </a:extLst>
        </xdr:cNvPr>
        <xdr:cNvPicPr>
          <a:picLocks noChangeAspect="1"/>
        </xdr:cNvPicPr>
      </xdr:nvPicPr>
      <xdr:blipFill>
        <a:blip xmlns:r="http://schemas.openxmlformats.org/officeDocument/2006/relationships" r:embed="rId34"/>
        <a:stretch>
          <a:fillRect/>
        </a:stretch>
      </xdr:blipFill>
      <xdr:spPr>
        <a:xfrm>
          <a:off x="5321300" y="45427900"/>
          <a:ext cx="1778000" cy="571500"/>
        </a:xfrm>
        <a:prstGeom prst="rect">
          <a:avLst/>
        </a:prstGeom>
      </xdr:spPr>
    </xdr:pic>
    <xdr:clientData/>
  </xdr:twoCellAnchor>
  <xdr:twoCellAnchor editAs="oneCell">
    <xdr:from>
      <xdr:col>7</xdr:col>
      <xdr:colOff>457200</xdr:colOff>
      <xdr:row>278</xdr:row>
      <xdr:rowOff>63500</xdr:rowOff>
    </xdr:from>
    <xdr:to>
      <xdr:col>8</xdr:col>
      <xdr:colOff>495300</xdr:colOff>
      <xdr:row>281</xdr:row>
      <xdr:rowOff>127000</xdr:rowOff>
    </xdr:to>
    <xdr:pic>
      <xdr:nvPicPr>
        <xdr:cNvPr id="43" name="Bildobjekt 42">
          <a:extLst>
            <a:ext uri="{FF2B5EF4-FFF2-40B4-BE49-F238E27FC236}">
              <a16:creationId xmlns:a16="http://schemas.microsoft.com/office/drawing/2014/main" id="{9EC4F1B5-7D27-CB4E-8A20-9131C519061B}"/>
            </a:ext>
          </a:extLst>
        </xdr:cNvPr>
        <xdr:cNvPicPr>
          <a:picLocks noChangeAspect="1"/>
        </xdr:cNvPicPr>
      </xdr:nvPicPr>
      <xdr:blipFill>
        <a:blip xmlns:r="http://schemas.openxmlformats.org/officeDocument/2006/relationships" r:embed="rId35"/>
        <a:stretch>
          <a:fillRect/>
        </a:stretch>
      </xdr:blipFill>
      <xdr:spPr>
        <a:xfrm>
          <a:off x="5308600" y="46253400"/>
          <a:ext cx="863600" cy="558800"/>
        </a:xfrm>
        <a:prstGeom prst="rect">
          <a:avLst/>
        </a:prstGeom>
      </xdr:spPr>
    </xdr:pic>
    <xdr:clientData/>
  </xdr:twoCellAnchor>
  <xdr:twoCellAnchor editAs="oneCell">
    <xdr:from>
      <xdr:col>0</xdr:col>
      <xdr:colOff>368300</xdr:colOff>
      <xdr:row>299</xdr:row>
      <xdr:rowOff>152400</xdr:rowOff>
    </xdr:from>
    <xdr:to>
      <xdr:col>10</xdr:col>
      <xdr:colOff>495300</xdr:colOff>
      <xdr:row>303</xdr:row>
      <xdr:rowOff>152400</xdr:rowOff>
    </xdr:to>
    <xdr:pic>
      <xdr:nvPicPr>
        <xdr:cNvPr id="44" name="Bildobjekt 43">
          <a:extLst>
            <a:ext uri="{FF2B5EF4-FFF2-40B4-BE49-F238E27FC236}">
              <a16:creationId xmlns:a16="http://schemas.microsoft.com/office/drawing/2014/main" id="{0A4B21A7-46B1-1C43-81C7-255B7EE718CA}"/>
            </a:ext>
          </a:extLst>
        </xdr:cNvPr>
        <xdr:cNvPicPr>
          <a:picLocks noChangeAspect="1"/>
        </xdr:cNvPicPr>
      </xdr:nvPicPr>
      <xdr:blipFill>
        <a:blip xmlns:r="http://schemas.openxmlformats.org/officeDocument/2006/relationships" r:embed="rId36"/>
        <a:stretch>
          <a:fillRect/>
        </a:stretch>
      </xdr:blipFill>
      <xdr:spPr>
        <a:xfrm>
          <a:off x="368300" y="49847500"/>
          <a:ext cx="7454900" cy="660400"/>
        </a:xfrm>
        <a:prstGeom prst="rect">
          <a:avLst/>
        </a:prstGeom>
      </xdr:spPr>
    </xdr:pic>
    <xdr:clientData/>
  </xdr:twoCellAnchor>
  <xdr:twoCellAnchor editAs="oneCell">
    <xdr:from>
      <xdr:col>8</xdr:col>
      <xdr:colOff>215900</xdr:colOff>
      <xdr:row>401</xdr:row>
      <xdr:rowOff>50800</xdr:rowOff>
    </xdr:from>
    <xdr:to>
      <xdr:col>10</xdr:col>
      <xdr:colOff>342900</xdr:colOff>
      <xdr:row>404</xdr:row>
      <xdr:rowOff>127000</xdr:rowOff>
    </xdr:to>
    <xdr:pic>
      <xdr:nvPicPr>
        <xdr:cNvPr id="45" name="Bildobjekt 44">
          <a:extLst>
            <a:ext uri="{FF2B5EF4-FFF2-40B4-BE49-F238E27FC236}">
              <a16:creationId xmlns:a16="http://schemas.microsoft.com/office/drawing/2014/main" id="{2C444435-0E55-E54E-9F3C-26DD06BB46B3}"/>
            </a:ext>
          </a:extLst>
        </xdr:cNvPr>
        <xdr:cNvPicPr>
          <a:picLocks noChangeAspect="1"/>
        </xdr:cNvPicPr>
      </xdr:nvPicPr>
      <xdr:blipFill>
        <a:blip xmlns:r="http://schemas.openxmlformats.org/officeDocument/2006/relationships" r:embed="rId37"/>
        <a:stretch>
          <a:fillRect/>
        </a:stretch>
      </xdr:blipFill>
      <xdr:spPr>
        <a:xfrm>
          <a:off x="5892800" y="66725800"/>
          <a:ext cx="1778000" cy="571500"/>
        </a:xfrm>
        <a:prstGeom prst="rect">
          <a:avLst/>
        </a:prstGeom>
      </xdr:spPr>
    </xdr:pic>
    <xdr:clientData/>
  </xdr:twoCellAnchor>
  <xdr:twoCellAnchor editAs="oneCell">
    <xdr:from>
      <xdr:col>8</xdr:col>
      <xdr:colOff>228600</xdr:colOff>
      <xdr:row>405</xdr:row>
      <xdr:rowOff>139700</xdr:rowOff>
    </xdr:from>
    <xdr:to>
      <xdr:col>9</xdr:col>
      <xdr:colOff>254000</xdr:colOff>
      <xdr:row>409</xdr:row>
      <xdr:rowOff>38100</xdr:rowOff>
    </xdr:to>
    <xdr:pic>
      <xdr:nvPicPr>
        <xdr:cNvPr id="46" name="Bildobjekt 45">
          <a:extLst>
            <a:ext uri="{FF2B5EF4-FFF2-40B4-BE49-F238E27FC236}">
              <a16:creationId xmlns:a16="http://schemas.microsoft.com/office/drawing/2014/main" id="{EF47B7A2-12A5-C94B-AED3-411012A63E1F}"/>
            </a:ext>
          </a:extLst>
        </xdr:cNvPr>
        <xdr:cNvPicPr>
          <a:picLocks noChangeAspect="1"/>
        </xdr:cNvPicPr>
      </xdr:nvPicPr>
      <xdr:blipFill>
        <a:blip xmlns:r="http://schemas.openxmlformats.org/officeDocument/2006/relationships" r:embed="rId38"/>
        <a:stretch>
          <a:fillRect/>
        </a:stretch>
      </xdr:blipFill>
      <xdr:spPr>
        <a:xfrm>
          <a:off x="5905500" y="67475100"/>
          <a:ext cx="850900" cy="558800"/>
        </a:xfrm>
        <a:prstGeom prst="rect">
          <a:avLst/>
        </a:prstGeom>
      </xdr:spPr>
    </xdr:pic>
    <xdr:clientData/>
  </xdr:twoCellAnchor>
  <xdr:twoCellAnchor editAs="oneCell">
    <xdr:from>
      <xdr:col>7</xdr:col>
      <xdr:colOff>698500</xdr:colOff>
      <xdr:row>246</xdr:row>
      <xdr:rowOff>152400</xdr:rowOff>
    </xdr:from>
    <xdr:to>
      <xdr:col>9</xdr:col>
      <xdr:colOff>38100</xdr:colOff>
      <xdr:row>249</xdr:row>
      <xdr:rowOff>0</xdr:rowOff>
    </xdr:to>
    <xdr:pic>
      <xdr:nvPicPr>
        <xdr:cNvPr id="47" name="Bildobjekt 46">
          <a:extLst>
            <a:ext uri="{FF2B5EF4-FFF2-40B4-BE49-F238E27FC236}">
              <a16:creationId xmlns:a16="http://schemas.microsoft.com/office/drawing/2014/main" id="{AE7BA686-5498-CC4C-8242-E8E8022DDFCC}"/>
            </a:ext>
          </a:extLst>
        </xdr:cNvPr>
        <xdr:cNvPicPr>
          <a:picLocks noChangeAspect="1"/>
        </xdr:cNvPicPr>
      </xdr:nvPicPr>
      <xdr:blipFill>
        <a:blip xmlns:r="http://schemas.openxmlformats.org/officeDocument/2006/relationships" r:embed="rId39"/>
        <a:stretch>
          <a:fillRect/>
        </a:stretch>
      </xdr:blipFill>
      <xdr:spPr>
        <a:xfrm>
          <a:off x="5549900" y="41059100"/>
          <a:ext cx="990600" cy="342900"/>
        </a:xfrm>
        <a:prstGeom prst="rect">
          <a:avLst/>
        </a:prstGeom>
      </xdr:spPr>
    </xdr:pic>
    <xdr:clientData/>
  </xdr:twoCellAnchor>
  <xdr:twoCellAnchor editAs="oneCell">
    <xdr:from>
      <xdr:col>3</xdr:col>
      <xdr:colOff>177800</xdr:colOff>
      <xdr:row>123</xdr:row>
      <xdr:rowOff>25400</xdr:rowOff>
    </xdr:from>
    <xdr:to>
      <xdr:col>5</xdr:col>
      <xdr:colOff>279400</xdr:colOff>
      <xdr:row>128</xdr:row>
      <xdr:rowOff>12700</xdr:rowOff>
    </xdr:to>
    <xdr:pic>
      <xdr:nvPicPr>
        <xdr:cNvPr id="21" name="Object -1023" hidden="1">
          <a:extLst>
            <a:ext uri="{FF2B5EF4-FFF2-40B4-BE49-F238E27FC236}">
              <a16:creationId xmlns:a16="http://schemas.microsoft.com/office/drawing/2014/main" id="{1CB49B2A-E24C-C945-89C9-8790E18D3133}"/>
            </a:ext>
          </a:extLst>
        </xdr:cNvPr>
        <xdr:cNvPicPr>
          <a:picLocks noChangeAspect="1" noChangeArrowheads="1"/>
        </xdr:cNvPicPr>
      </xdr:nvPicPr>
      <xdr:blipFill>
        <a:blip xmlns:r="http://schemas.openxmlformats.org/officeDocument/2006/relationships" r:embed="rId40">
          <a:extLst>
            <a:ext uri="{28A0092B-C50C-407E-A947-70E740481C1C}">
              <a14:useLocalDpi xmlns:a14="http://schemas.microsoft.com/office/drawing/2010/main" val="0"/>
            </a:ext>
          </a:extLst>
        </a:blip>
        <a:srcRect/>
        <a:stretch>
          <a:fillRect/>
        </a:stretch>
      </xdr:blipFill>
      <xdr:spPr bwMode="auto">
        <a:xfrm>
          <a:off x="3302000" y="20624800"/>
          <a:ext cx="914400" cy="8128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7</xdr:col>
      <xdr:colOff>190500</xdr:colOff>
      <xdr:row>108</xdr:row>
      <xdr:rowOff>0</xdr:rowOff>
    </xdr:from>
    <xdr:to>
      <xdr:col>8</xdr:col>
      <xdr:colOff>749300</xdr:colOff>
      <xdr:row>113</xdr:row>
      <xdr:rowOff>12700</xdr:rowOff>
    </xdr:to>
    <xdr:pic>
      <xdr:nvPicPr>
        <xdr:cNvPr id="1028" name="Object -1015" hidden="1">
          <a:extLst>
            <a:ext uri="{FF2B5EF4-FFF2-40B4-BE49-F238E27FC236}">
              <a16:creationId xmlns:a16="http://schemas.microsoft.com/office/drawing/2014/main" id="{739F00C8-E480-034E-B674-66B2B81DB21D}"/>
            </a:ext>
          </a:extLst>
        </xdr:cNvPr>
        <xdr:cNvPicPr>
          <a:picLocks noChangeAspect="1" noChangeArrowheads="1"/>
        </xdr:cNvPicPr>
      </xdr:nvPicPr>
      <xdr:blipFill>
        <a:blip xmlns:r="http://schemas.openxmlformats.org/officeDocument/2006/relationships" r:embed="rId41">
          <a:extLst>
            <a:ext uri="{28A0092B-C50C-407E-A947-70E740481C1C}">
              <a14:useLocalDpi xmlns:a14="http://schemas.microsoft.com/office/drawing/2010/main" val="0"/>
            </a:ext>
          </a:extLst>
        </a:blip>
        <a:srcRect/>
        <a:stretch>
          <a:fillRect/>
        </a:stretch>
      </xdr:blipFill>
      <xdr:spPr bwMode="auto">
        <a:xfrm>
          <a:off x="5041900" y="18122900"/>
          <a:ext cx="13843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9</xdr:col>
      <xdr:colOff>25400</xdr:colOff>
      <xdr:row>146</xdr:row>
      <xdr:rowOff>12700</xdr:rowOff>
    </xdr:from>
    <xdr:to>
      <xdr:col>10</xdr:col>
      <xdr:colOff>723900</xdr:colOff>
      <xdr:row>151</xdr:row>
      <xdr:rowOff>25400</xdr:rowOff>
    </xdr:to>
    <xdr:pic>
      <xdr:nvPicPr>
        <xdr:cNvPr id="1027" name="Object -1014" hidden="1">
          <a:extLst>
            <a:ext uri="{FF2B5EF4-FFF2-40B4-BE49-F238E27FC236}">
              <a16:creationId xmlns:a16="http://schemas.microsoft.com/office/drawing/2014/main" id="{E6918526-8109-CD40-A328-4C74D9555840}"/>
            </a:ext>
          </a:extLst>
        </xdr:cNvPr>
        <xdr:cNvPicPr>
          <a:picLocks noChangeAspect="1" noChangeArrowheads="1"/>
        </xdr:cNvPicPr>
      </xdr:nvPicPr>
      <xdr:blipFill>
        <a:blip xmlns:r="http://schemas.openxmlformats.org/officeDocument/2006/relationships" r:embed="rId42">
          <a:extLst>
            <a:ext uri="{28A0092B-C50C-407E-A947-70E740481C1C}">
              <a14:useLocalDpi xmlns:a14="http://schemas.microsoft.com/office/drawing/2010/main" val="0"/>
            </a:ext>
          </a:extLst>
        </a:blip>
        <a:srcRect/>
        <a:stretch>
          <a:fillRect/>
        </a:stretch>
      </xdr:blipFill>
      <xdr:spPr bwMode="auto">
        <a:xfrm>
          <a:off x="6527800" y="24409400"/>
          <a:ext cx="15240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215900</xdr:colOff>
      <xdr:row>401</xdr:row>
      <xdr:rowOff>101600</xdr:rowOff>
    </xdr:from>
    <xdr:to>
      <xdr:col>10</xdr:col>
      <xdr:colOff>76200</xdr:colOff>
      <xdr:row>404</xdr:row>
      <xdr:rowOff>139700</xdr:rowOff>
    </xdr:to>
    <xdr:pic>
      <xdr:nvPicPr>
        <xdr:cNvPr id="1026" name="Object -1017" hidden="1">
          <a:extLst>
            <a:ext uri="{FF2B5EF4-FFF2-40B4-BE49-F238E27FC236}">
              <a16:creationId xmlns:a16="http://schemas.microsoft.com/office/drawing/2014/main" id="{FF4E460E-68A9-CE4B-B1B9-A43E9B63A8A1}"/>
            </a:ext>
          </a:extLst>
        </xdr:cNvPr>
        <xdr:cNvPicPr>
          <a:picLocks noChangeAspect="1" noChangeArrowheads="1"/>
        </xdr:cNvPicPr>
      </xdr:nvPicPr>
      <xdr:blipFill>
        <a:blip xmlns:r="http://schemas.openxmlformats.org/officeDocument/2006/relationships" r:embed="rId43">
          <a:extLst>
            <a:ext uri="{28A0092B-C50C-407E-A947-70E740481C1C}">
              <a14:useLocalDpi xmlns:a14="http://schemas.microsoft.com/office/drawing/2010/main" val="0"/>
            </a:ext>
          </a:extLst>
        </a:blip>
        <a:srcRect/>
        <a:stretch>
          <a:fillRect/>
        </a:stretch>
      </xdr:blipFill>
      <xdr:spPr bwMode="auto">
        <a:xfrm>
          <a:off x="5892800" y="66776600"/>
          <a:ext cx="1511300" cy="5334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241300</xdr:colOff>
      <xdr:row>405</xdr:row>
      <xdr:rowOff>152400</xdr:rowOff>
    </xdr:from>
    <xdr:to>
      <xdr:col>9</xdr:col>
      <xdr:colOff>127000</xdr:colOff>
      <xdr:row>409</xdr:row>
      <xdr:rowOff>12700</xdr:rowOff>
    </xdr:to>
    <xdr:pic>
      <xdr:nvPicPr>
        <xdr:cNvPr id="1025" name="Object -1016" hidden="1">
          <a:extLst>
            <a:ext uri="{FF2B5EF4-FFF2-40B4-BE49-F238E27FC236}">
              <a16:creationId xmlns:a16="http://schemas.microsoft.com/office/drawing/2014/main" id="{8B470255-9CB2-EA49-8E44-8B87B5B2E4F0}"/>
            </a:ext>
          </a:extLst>
        </xdr:cNvPr>
        <xdr:cNvPicPr>
          <a:picLocks noChangeAspect="1" noChangeArrowheads="1"/>
        </xdr:cNvPicPr>
      </xdr:nvPicPr>
      <xdr:blipFill>
        <a:blip xmlns:r="http://schemas.openxmlformats.org/officeDocument/2006/relationships" r:embed="rId44">
          <a:extLst>
            <a:ext uri="{28A0092B-C50C-407E-A947-70E740481C1C}">
              <a14:useLocalDpi xmlns:a14="http://schemas.microsoft.com/office/drawing/2010/main" val="0"/>
            </a:ext>
          </a:extLst>
        </a:blip>
        <a:srcRect/>
        <a:stretch>
          <a:fillRect/>
        </a:stretch>
      </xdr:blipFill>
      <xdr:spPr bwMode="auto">
        <a:xfrm>
          <a:off x="5918200" y="67487800"/>
          <a:ext cx="711200" cy="5207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xdr:from>
      <xdr:col>11</xdr:col>
      <xdr:colOff>101600</xdr:colOff>
      <xdr:row>360</xdr:row>
      <xdr:rowOff>101600</xdr:rowOff>
    </xdr:from>
    <xdr:to>
      <xdr:col>18</xdr:col>
      <xdr:colOff>533400</xdr:colOff>
      <xdr:row>417</xdr:row>
      <xdr:rowOff>127000</xdr:rowOff>
    </xdr:to>
    <xdr:sp macro="" textlink="">
      <xdr:nvSpPr>
        <xdr:cNvPr id="22" name="textruta 21">
          <a:extLst>
            <a:ext uri="{FF2B5EF4-FFF2-40B4-BE49-F238E27FC236}">
              <a16:creationId xmlns:a16="http://schemas.microsoft.com/office/drawing/2014/main" id="{3040FC96-C7E2-2A42-979E-C435D7A8FDFA}"/>
            </a:ext>
          </a:extLst>
        </xdr:cNvPr>
        <xdr:cNvSpPr txBox="1"/>
      </xdr:nvSpPr>
      <xdr:spPr>
        <a:xfrm>
          <a:off x="8255000" y="59931300"/>
          <a:ext cx="6210300" cy="9512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R för att göra variansanalysen. Här följer exempel på kod och resultat.</a:t>
          </a:r>
        </a:p>
        <a:p>
          <a:endParaRPr lang="sv-SE" sz="1100"/>
        </a:p>
        <a:p>
          <a:r>
            <a:rPr lang="sv-SE" sz="1100"/>
            <a:t>GAD-package {GAD}</a:t>
          </a:r>
        </a:p>
        <a:p>
          <a:endParaRPr lang="sv-SE" sz="1100"/>
        </a:p>
        <a:p>
          <a:r>
            <a:rPr lang="sv-SE" sz="1000">
              <a:solidFill>
                <a:srgbClr val="0000FF"/>
              </a:solidFill>
              <a:latin typeface="Monaco" pitchFamily="2" charset="77"/>
            </a:rPr>
            <a:t>library(readxl)</a:t>
          </a:r>
        </a:p>
        <a:p>
          <a:r>
            <a:rPr lang="sv-SE" sz="1000">
              <a:solidFill>
                <a:srgbClr val="0000FF"/>
              </a:solidFill>
              <a:latin typeface="Monaco" pitchFamily="2" charset="77"/>
            </a:rPr>
            <a:t>exNestad &lt;- read_excel("exNestad.xlsx")</a:t>
          </a:r>
        </a:p>
        <a:p>
          <a:r>
            <a:rPr lang="sv-SE" sz="1000">
              <a:solidFill>
                <a:srgbClr val="0000FF"/>
              </a:solidFill>
              <a:latin typeface="Monaco" pitchFamily="2" charset="77"/>
            </a:rPr>
            <a:t>View(exNestad)                                                                                       </a:t>
          </a:r>
        </a:p>
        <a:p>
          <a:r>
            <a:rPr lang="sv-SE" sz="1000">
              <a:solidFill>
                <a:srgbClr val="0000FF"/>
              </a:solidFill>
              <a:latin typeface="Monaco" pitchFamily="2" charset="77"/>
            </a:rPr>
            <a:t>B &lt;- as.fixed(exNestad$Behandling) </a:t>
          </a:r>
        </a:p>
        <a:p>
          <a:r>
            <a:rPr lang="sv-SE" sz="1000">
              <a:solidFill>
                <a:srgbClr val="0000FF"/>
              </a:solidFill>
              <a:latin typeface="Monaco" pitchFamily="2" charset="77"/>
            </a:rPr>
            <a:t>P &lt;- as.random(exNestad$Provyta)</a:t>
          </a:r>
        </a:p>
        <a:p>
          <a:r>
            <a:rPr lang="sv-SE" sz="1000">
              <a:solidFill>
                <a:srgbClr val="0000FF"/>
              </a:solidFill>
              <a:latin typeface="Monaco" pitchFamily="2" charset="77"/>
            </a:rPr>
            <a:t>modelNestad &lt;- lm(Mätvärde ~ B + P%in%B, data = exNestad)</a:t>
          </a:r>
        </a:p>
        <a:p>
          <a:r>
            <a:rPr lang="sv-SE" sz="1000">
              <a:solidFill>
                <a:srgbClr val="0000FF"/>
              </a:solidFill>
              <a:latin typeface="Monaco" pitchFamily="2" charset="77"/>
            </a:rPr>
            <a:t>estimates(modelNestad)</a:t>
          </a:r>
        </a:p>
        <a:p>
          <a:r>
            <a:rPr lang="sv-SE" sz="1000">
              <a:latin typeface="Monaco" pitchFamily="2" charset="77"/>
            </a:rPr>
            <a:t>$tm</a:t>
          </a:r>
        </a:p>
        <a:p>
          <a:r>
            <a:rPr lang="sv-SE" sz="1000">
              <a:latin typeface="Monaco" pitchFamily="2" charset="77"/>
            </a:rPr>
            <a:t>    B P n</a:t>
          </a:r>
        </a:p>
        <a:p>
          <a:r>
            <a:rPr lang="sv-SE" sz="1000">
              <a:latin typeface="Monaco" pitchFamily="2" charset="77"/>
            </a:rPr>
            <a:t>B   0 2 2</a:t>
          </a:r>
        </a:p>
        <a:p>
          <a:r>
            <a:rPr lang="sv-SE" sz="1000">
              <a:latin typeface="Monaco" pitchFamily="2" charset="77"/>
            </a:rPr>
            <a:t>B:P 1 1 2</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B        "Res + B:P + B"      </a:t>
          </a:r>
        </a:p>
        <a:p>
          <a:r>
            <a:rPr lang="sv-SE" sz="1000">
              <a:latin typeface="Monaco" pitchFamily="2" charset="77"/>
            </a:rPr>
            <a:t>B:P      "Res + B:P"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B   "B:P"         </a:t>
          </a:r>
        </a:p>
        <a:p>
          <a:r>
            <a:rPr lang="sv-SE" sz="1000">
              <a:latin typeface="Monaco" pitchFamily="2" charset="77"/>
            </a:rPr>
            <a:t>B:P "Residual"    </a:t>
          </a:r>
        </a:p>
        <a:p>
          <a:r>
            <a:rPr lang="sv-SE" sz="1000">
              <a:latin typeface="Monaco" pitchFamily="2" charset="77"/>
            </a:rPr>
            <a:t>+++++++++++++++++++++++++++++++++++++++++++++++++++++++++++++++++</a:t>
          </a:r>
        </a:p>
        <a:p>
          <a:endParaRPr lang="sv-SE" sz="1000">
            <a:latin typeface="Monaco" pitchFamily="2" charset="77"/>
          </a:endParaRPr>
        </a:p>
        <a:p>
          <a:r>
            <a:rPr lang="sv-SE" sz="1000">
              <a:solidFill>
                <a:srgbClr val="0000FF"/>
              </a:solidFill>
              <a:latin typeface="Monaco" pitchFamily="2" charset="77"/>
            </a:rPr>
            <a:t>C.test(modelNestad)</a:t>
          </a:r>
        </a:p>
        <a:p>
          <a:endParaRPr lang="sv-SE" sz="1000">
            <a:latin typeface="Monaco" pitchFamily="2" charset="77"/>
          </a:endParaRPr>
        </a:p>
        <a:p>
          <a:r>
            <a:rPr lang="sv-SE" sz="1000">
              <a:latin typeface="Monaco" pitchFamily="2" charset="77"/>
            </a:rPr>
            <a:t>	Cochran test of homogeneity of variances</a:t>
          </a:r>
        </a:p>
        <a:p>
          <a:endParaRPr lang="sv-SE" sz="1000">
            <a:latin typeface="Monaco" pitchFamily="2" charset="77"/>
          </a:endParaRPr>
        </a:p>
        <a:p>
          <a:r>
            <a:rPr lang="sv-SE" sz="1000">
              <a:latin typeface="Monaco" pitchFamily="2" charset="77"/>
            </a:rPr>
            <a:t>data:  modelNestad</a:t>
          </a:r>
        </a:p>
        <a:p>
          <a:r>
            <a:rPr lang="sv-SE" sz="1000">
              <a:latin typeface="Monaco" pitchFamily="2" charset="77"/>
            </a:rPr>
            <a:t>C = 0.48485, n = 2, k = 4, p-value = 0.7659</a:t>
          </a:r>
        </a:p>
        <a:p>
          <a:r>
            <a:rPr lang="sv-SE" sz="1000">
              <a:latin typeface="Monaco" pitchFamily="2" charset="77"/>
            </a:rPr>
            <a:t>alternative hypothesis: Group B2.P1 has outlying variance</a:t>
          </a:r>
        </a:p>
        <a:p>
          <a:r>
            <a:rPr lang="sv-SE" sz="1000">
              <a:latin typeface="Monaco" pitchFamily="2" charset="77"/>
            </a:rPr>
            <a:t>sample estimates:</a:t>
          </a:r>
        </a:p>
        <a:p>
          <a:r>
            <a:rPr lang="sv-SE" sz="1000">
              <a:latin typeface="Monaco" pitchFamily="2" charset="77"/>
            </a:rPr>
            <a:t>B1.P1 B1.P2 B2.P1 B2.P2 </a:t>
          </a:r>
        </a:p>
        <a:p>
          <a:r>
            <a:rPr lang="sv-SE" sz="1000">
              <a:latin typeface="Monaco" pitchFamily="2" charset="77"/>
            </a:rPr>
            <a:t>  2.0   2.0   8.0   4.5 </a:t>
          </a:r>
        </a:p>
        <a:p>
          <a:r>
            <a:rPr lang="sv-SE" sz="1000">
              <a:latin typeface="Monaco" pitchFamily="2" charset="77"/>
            </a:rPr>
            <a:t>++++++++++++++++++++++++++++++++++++++++++++++++++++++++++++++++++</a:t>
          </a:r>
        </a:p>
        <a:p>
          <a:endParaRPr lang="sv-SE" sz="1000">
            <a:latin typeface="Monaco" pitchFamily="2" charset="77"/>
          </a:endParaRPr>
        </a:p>
        <a:p>
          <a:r>
            <a:rPr lang="sv-SE" sz="1000">
              <a:solidFill>
                <a:srgbClr val="0000FF"/>
              </a:solidFill>
              <a:latin typeface="Monaco" pitchFamily="2" charset="77"/>
            </a:rPr>
            <a:t>gad(modelNestad)</a:t>
          </a:r>
        </a:p>
        <a:p>
          <a:endParaRPr lang="sv-SE" sz="1000">
            <a:solidFill>
              <a:srgbClr val="0000FF"/>
            </a:solidFill>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Mätvärde</a:t>
          </a:r>
        </a:p>
        <a:p>
          <a:r>
            <a:rPr lang="sv-SE" sz="1000">
              <a:latin typeface="Monaco" pitchFamily="2" charset="77"/>
            </a:rPr>
            <a:t>         Df Sum Sq Mean Sq F value Pr(&gt;F)</a:t>
          </a:r>
        </a:p>
        <a:p>
          <a:r>
            <a:rPr lang="sv-SE" sz="1000">
              <a:latin typeface="Monaco" pitchFamily="2" charset="77"/>
            </a:rPr>
            <a:t>B         1 10.125  10.125  6.2308 0.1299</a:t>
          </a:r>
        </a:p>
        <a:p>
          <a:r>
            <a:rPr lang="sv-SE" sz="1000">
              <a:latin typeface="Monaco" pitchFamily="2" charset="77"/>
            </a:rPr>
            <a:t>B:P       2  3.250   1.625  0.3939 0.6980</a:t>
          </a:r>
        </a:p>
        <a:p>
          <a:r>
            <a:rPr lang="sv-SE" sz="1000">
              <a:latin typeface="Monaco" pitchFamily="2" charset="77"/>
            </a:rPr>
            <a:t>Residual  4 16.500   4.125  </a:t>
          </a:r>
        </a:p>
      </xdr:txBody>
    </xdr:sp>
    <xdr:clientData/>
  </xdr:twoCellAnchor>
  <xdr:twoCellAnchor editAs="oneCell">
    <xdr:from>
      <xdr:col>3</xdr:col>
      <xdr:colOff>177800</xdr:colOff>
      <xdr:row>123</xdr:row>
      <xdr:rowOff>25400</xdr:rowOff>
    </xdr:from>
    <xdr:to>
      <xdr:col>5</xdr:col>
      <xdr:colOff>279400</xdr:colOff>
      <xdr:row>128</xdr:row>
      <xdr:rowOff>12700</xdr:rowOff>
    </xdr:to>
    <xdr:pic>
      <xdr:nvPicPr>
        <xdr:cNvPr id="48" name="Object -1023" hidden="1">
          <a:extLst>
            <a:ext uri="{FF2B5EF4-FFF2-40B4-BE49-F238E27FC236}">
              <a16:creationId xmlns:a16="http://schemas.microsoft.com/office/drawing/2014/main" id="{506277C6-40DE-1645-9315-7D8E35BC8A0B}"/>
            </a:ext>
          </a:extLst>
        </xdr:cNvPr>
        <xdr:cNvPicPr>
          <a:picLocks noChangeAspect="1" noChangeArrowheads="1"/>
        </xdr:cNvPicPr>
      </xdr:nvPicPr>
      <xdr:blipFill>
        <a:blip xmlns:r="http://schemas.openxmlformats.org/officeDocument/2006/relationships" r:embed="rId40">
          <a:extLst>
            <a:ext uri="{28A0092B-C50C-407E-A947-70E740481C1C}">
              <a14:useLocalDpi xmlns:a14="http://schemas.microsoft.com/office/drawing/2010/main" val="0"/>
            </a:ext>
          </a:extLst>
        </a:blip>
        <a:srcRect/>
        <a:stretch>
          <a:fillRect/>
        </a:stretch>
      </xdr:blipFill>
      <xdr:spPr bwMode="auto">
        <a:xfrm>
          <a:off x="3302000" y="20624800"/>
          <a:ext cx="914400" cy="8128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7</xdr:col>
      <xdr:colOff>190500</xdr:colOff>
      <xdr:row>108</xdr:row>
      <xdr:rowOff>0</xdr:rowOff>
    </xdr:from>
    <xdr:to>
      <xdr:col>8</xdr:col>
      <xdr:colOff>749300</xdr:colOff>
      <xdr:row>113</xdr:row>
      <xdr:rowOff>12700</xdr:rowOff>
    </xdr:to>
    <xdr:pic>
      <xdr:nvPicPr>
        <xdr:cNvPr id="49" name="Object -1015" hidden="1">
          <a:extLst>
            <a:ext uri="{FF2B5EF4-FFF2-40B4-BE49-F238E27FC236}">
              <a16:creationId xmlns:a16="http://schemas.microsoft.com/office/drawing/2014/main" id="{7A9DBF29-9BCF-8D49-A228-69CB15924140}"/>
            </a:ext>
          </a:extLst>
        </xdr:cNvPr>
        <xdr:cNvPicPr>
          <a:picLocks noChangeAspect="1" noChangeArrowheads="1"/>
        </xdr:cNvPicPr>
      </xdr:nvPicPr>
      <xdr:blipFill>
        <a:blip xmlns:r="http://schemas.openxmlformats.org/officeDocument/2006/relationships" r:embed="rId41">
          <a:extLst>
            <a:ext uri="{28A0092B-C50C-407E-A947-70E740481C1C}">
              <a14:useLocalDpi xmlns:a14="http://schemas.microsoft.com/office/drawing/2010/main" val="0"/>
            </a:ext>
          </a:extLst>
        </a:blip>
        <a:srcRect/>
        <a:stretch>
          <a:fillRect/>
        </a:stretch>
      </xdr:blipFill>
      <xdr:spPr bwMode="auto">
        <a:xfrm>
          <a:off x="5041900" y="18122900"/>
          <a:ext cx="13843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9</xdr:col>
      <xdr:colOff>25400</xdr:colOff>
      <xdr:row>146</xdr:row>
      <xdr:rowOff>12700</xdr:rowOff>
    </xdr:from>
    <xdr:to>
      <xdr:col>10</xdr:col>
      <xdr:colOff>723900</xdr:colOff>
      <xdr:row>151</xdr:row>
      <xdr:rowOff>25400</xdr:rowOff>
    </xdr:to>
    <xdr:pic>
      <xdr:nvPicPr>
        <xdr:cNvPr id="50" name="Object -1014" hidden="1">
          <a:extLst>
            <a:ext uri="{FF2B5EF4-FFF2-40B4-BE49-F238E27FC236}">
              <a16:creationId xmlns:a16="http://schemas.microsoft.com/office/drawing/2014/main" id="{64975944-571B-7A4E-B595-E543F80BDF31}"/>
            </a:ext>
          </a:extLst>
        </xdr:cNvPr>
        <xdr:cNvPicPr>
          <a:picLocks noChangeAspect="1" noChangeArrowheads="1"/>
        </xdr:cNvPicPr>
      </xdr:nvPicPr>
      <xdr:blipFill>
        <a:blip xmlns:r="http://schemas.openxmlformats.org/officeDocument/2006/relationships" r:embed="rId42">
          <a:extLst>
            <a:ext uri="{28A0092B-C50C-407E-A947-70E740481C1C}">
              <a14:useLocalDpi xmlns:a14="http://schemas.microsoft.com/office/drawing/2010/main" val="0"/>
            </a:ext>
          </a:extLst>
        </a:blip>
        <a:srcRect/>
        <a:stretch>
          <a:fillRect/>
        </a:stretch>
      </xdr:blipFill>
      <xdr:spPr bwMode="auto">
        <a:xfrm>
          <a:off x="6527800" y="24409400"/>
          <a:ext cx="15240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215900</xdr:colOff>
      <xdr:row>401</xdr:row>
      <xdr:rowOff>101600</xdr:rowOff>
    </xdr:from>
    <xdr:to>
      <xdr:col>10</xdr:col>
      <xdr:colOff>76200</xdr:colOff>
      <xdr:row>404</xdr:row>
      <xdr:rowOff>139700</xdr:rowOff>
    </xdr:to>
    <xdr:pic>
      <xdr:nvPicPr>
        <xdr:cNvPr id="51" name="Object -1017" hidden="1">
          <a:extLst>
            <a:ext uri="{FF2B5EF4-FFF2-40B4-BE49-F238E27FC236}">
              <a16:creationId xmlns:a16="http://schemas.microsoft.com/office/drawing/2014/main" id="{681CB8BB-A765-1E4F-9EE0-798A14E04574}"/>
            </a:ext>
          </a:extLst>
        </xdr:cNvPr>
        <xdr:cNvPicPr>
          <a:picLocks noChangeAspect="1" noChangeArrowheads="1"/>
        </xdr:cNvPicPr>
      </xdr:nvPicPr>
      <xdr:blipFill>
        <a:blip xmlns:r="http://schemas.openxmlformats.org/officeDocument/2006/relationships" r:embed="rId43">
          <a:extLst>
            <a:ext uri="{28A0092B-C50C-407E-A947-70E740481C1C}">
              <a14:useLocalDpi xmlns:a14="http://schemas.microsoft.com/office/drawing/2010/main" val="0"/>
            </a:ext>
          </a:extLst>
        </a:blip>
        <a:srcRect/>
        <a:stretch>
          <a:fillRect/>
        </a:stretch>
      </xdr:blipFill>
      <xdr:spPr bwMode="auto">
        <a:xfrm>
          <a:off x="5892800" y="66776600"/>
          <a:ext cx="1511300" cy="5334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241300</xdr:colOff>
      <xdr:row>405</xdr:row>
      <xdr:rowOff>152400</xdr:rowOff>
    </xdr:from>
    <xdr:to>
      <xdr:col>9</xdr:col>
      <xdr:colOff>127000</xdr:colOff>
      <xdr:row>409</xdr:row>
      <xdr:rowOff>12700</xdr:rowOff>
    </xdr:to>
    <xdr:pic>
      <xdr:nvPicPr>
        <xdr:cNvPr id="52" name="Object -1016" hidden="1">
          <a:extLst>
            <a:ext uri="{FF2B5EF4-FFF2-40B4-BE49-F238E27FC236}">
              <a16:creationId xmlns:a16="http://schemas.microsoft.com/office/drawing/2014/main" id="{69736203-3E97-044D-A75C-C359AB7893CA}"/>
            </a:ext>
          </a:extLst>
        </xdr:cNvPr>
        <xdr:cNvPicPr>
          <a:picLocks noChangeAspect="1" noChangeArrowheads="1"/>
        </xdr:cNvPicPr>
      </xdr:nvPicPr>
      <xdr:blipFill>
        <a:blip xmlns:r="http://schemas.openxmlformats.org/officeDocument/2006/relationships" r:embed="rId44">
          <a:extLst>
            <a:ext uri="{28A0092B-C50C-407E-A947-70E740481C1C}">
              <a14:useLocalDpi xmlns:a14="http://schemas.microsoft.com/office/drawing/2010/main" val="0"/>
            </a:ext>
          </a:extLst>
        </a:blip>
        <a:srcRect/>
        <a:stretch>
          <a:fillRect/>
        </a:stretch>
      </xdr:blipFill>
      <xdr:spPr bwMode="auto">
        <a:xfrm>
          <a:off x="5918200" y="67487800"/>
          <a:ext cx="711200" cy="5207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3</xdr:col>
      <xdr:colOff>177800</xdr:colOff>
      <xdr:row>123</xdr:row>
      <xdr:rowOff>25400</xdr:rowOff>
    </xdr:from>
    <xdr:to>
      <xdr:col>5</xdr:col>
      <xdr:colOff>279400</xdr:colOff>
      <xdr:row>128</xdr:row>
      <xdr:rowOff>12700</xdr:rowOff>
    </xdr:to>
    <xdr:pic>
      <xdr:nvPicPr>
        <xdr:cNvPr id="53" name="Object -1023" hidden="1">
          <a:extLst>
            <a:ext uri="{FF2B5EF4-FFF2-40B4-BE49-F238E27FC236}">
              <a16:creationId xmlns:a16="http://schemas.microsoft.com/office/drawing/2014/main" id="{C38BD355-868F-854E-99DC-F2491CC45785}"/>
            </a:ext>
          </a:extLst>
        </xdr:cNvPr>
        <xdr:cNvPicPr>
          <a:picLocks noChangeAspect="1" noChangeArrowheads="1"/>
        </xdr:cNvPicPr>
      </xdr:nvPicPr>
      <xdr:blipFill>
        <a:blip xmlns:r="http://schemas.openxmlformats.org/officeDocument/2006/relationships" r:embed="rId40">
          <a:extLst>
            <a:ext uri="{28A0092B-C50C-407E-A947-70E740481C1C}">
              <a14:useLocalDpi xmlns:a14="http://schemas.microsoft.com/office/drawing/2010/main" val="0"/>
            </a:ext>
          </a:extLst>
        </a:blip>
        <a:srcRect/>
        <a:stretch>
          <a:fillRect/>
        </a:stretch>
      </xdr:blipFill>
      <xdr:spPr bwMode="auto">
        <a:xfrm>
          <a:off x="3302000" y="20624800"/>
          <a:ext cx="914400" cy="8128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7</xdr:col>
      <xdr:colOff>190500</xdr:colOff>
      <xdr:row>108</xdr:row>
      <xdr:rowOff>0</xdr:rowOff>
    </xdr:from>
    <xdr:to>
      <xdr:col>8</xdr:col>
      <xdr:colOff>749300</xdr:colOff>
      <xdr:row>113</xdr:row>
      <xdr:rowOff>12700</xdr:rowOff>
    </xdr:to>
    <xdr:pic>
      <xdr:nvPicPr>
        <xdr:cNvPr id="54" name="Object -1015" hidden="1">
          <a:extLst>
            <a:ext uri="{FF2B5EF4-FFF2-40B4-BE49-F238E27FC236}">
              <a16:creationId xmlns:a16="http://schemas.microsoft.com/office/drawing/2014/main" id="{DAAE4256-9AA5-FE40-8884-A90087DFC787}"/>
            </a:ext>
          </a:extLst>
        </xdr:cNvPr>
        <xdr:cNvPicPr>
          <a:picLocks noChangeAspect="1" noChangeArrowheads="1"/>
        </xdr:cNvPicPr>
      </xdr:nvPicPr>
      <xdr:blipFill>
        <a:blip xmlns:r="http://schemas.openxmlformats.org/officeDocument/2006/relationships" r:embed="rId41">
          <a:extLst>
            <a:ext uri="{28A0092B-C50C-407E-A947-70E740481C1C}">
              <a14:useLocalDpi xmlns:a14="http://schemas.microsoft.com/office/drawing/2010/main" val="0"/>
            </a:ext>
          </a:extLst>
        </a:blip>
        <a:srcRect/>
        <a:stretch>
          <a:fillRect/>
        </a:stretch>
      </xdr:blipFill>
      <xdr:spPr bwMode="auto">
        <a:xfrm>
          <a:off x="5041900" y="18122900"/>
          <a:ext cx="13843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9</xdr:col>
      <xdr:colOff>25400</xdr:colOff>
      <xdr:row>146</xdr:row>
      <xdr:rowOff>12700</xdr:rowOff>
    </xdr:from>
    <xdr:to>
      <xdr:col>10</xdr:col>
      <xdr:colOff>723900</xdr:colOff>
      <xdr:row>151</xdr:row>
      <xdr:rowOff>25400</xdr:rowOff>
    </xdr:to>
    <xdr:pic>
      <xdr:nvPicPr>
        <xdr:cNvPr id="55" name="Object -1014" hidden="1">
          <a:extLst>
            <a:ext uri="{FF2B5EF4-FFF2-40B4-BE49-F238E27FC236}">
              <a16:creationId xmlns:a16="http://schemas.microsoft.com/office/drawing/2014/main" id="{166530AD-0E64-C840-8876-786B2C195118}"/>
            </a:ext>
          </a:extLst>
        </xdr:cNvPr>
        <xdr:cNvPicPr>
          <a:picLocks noChangeAspect="1" noChangeArrowheads="1"/>
        </xdr:cNvPicPr>
      </xdr:nvPicPr>
      <xdr:blipFill>
        <a:blip xmlns:r="http://schemas.openxmlformats.org/officeDocument/2006/relationships" r:embed="rId42">
          <a:extLst>
            <a:ext uri="{28A0092B-C50C-407E-A947-70E740481C1C}">
              <a14:useLocalDpi xmlns:a14="http://schemas.microsoft.com/office/drawing/2010/main" val="0"/>
            </a:ext>
          </a:extLst>
        </a:blip>
        <a:srcRect/>
        <a:stretch>
          <a:fillRect/>
        </a:stretch>
      </xdr:blipFill>
      <xdr:spPr bwMode="auto">
        <a:xfrm>
          <a:off x="6527800" y="24409400"/>
          <a:ext cx="1524000" cy="8382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215900</xdr:colOff>
      <xdr:row>401</xdr:row>
      <xdr:rowOff>101600</xdr:rowOff>
    </xdr:from>
    <xdr:to>
      <xdr:col>10</xdr:col>
      <xdr:colOff>76200</xdr:colOff>
      <xdr:row>404</xdr:row>
      <xdr:rowOff>139700</xdr:rowOff>
    </xdr:to>
    <xdr:pic>
      <xdr:nvPicPr>
        <xdr:cNvPr id="56" name="Object -1017" hidden="1">
          <a:extLst>
            <a:ext uri="{FF2B5EF4-FFF2-40B4-BE49-F238E27FC236}">
              <a16:creationId xmlns:a16="http://schemas.microsoft.com/office/drawing/2014/main" id="{FAA3D23A-048C-7B4B-A1C2-1284E4D89491}"/>
            </a:ext>
          </a:extLst>
        </xdr:cNvPr>
        <xdr:cNvPicPr>
          <a:picLocks noChangeAspect="1" noChangeArrowheads="1"/>
        </xdr:cNvPicPr>
      </xdr:nvPicPr>
      <xdr:blipFill>
        <a:blip xmlns:r="http://schemas.openxmlformats.org/officeDocument/2006/relationships" r:embed="rId43">
          <a:extLst>
            <a:ext uri="{28A0092B-C50C-407E-A947-70E740481C1C}">
              <a14:useLocalDpi xmlns:a14="http://schemas.microsoft.com/office/drawing/2010/main" val="0"/>
            </a:ext>
          </a:extLst>
        </a:blip>
        <a:srcRect/>
        <a:stretch>
          <a:fillRect/>
        </a:stretch>
      </xdr:blipFill>
      <xdr:spPr bwMode="auto">
        <a:xfrm>
          <a:off x="5892800" y="66776600"/>
          <a:ext cx="1511300" cy="5334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8</xdr:col>
      <xdr:colOff>241300</xdr:colOff>
      <xdr:row>405</xdr:row>
      <xdr:rowOff>152400</xdr:rowOff>
    </xdr:from>
    <xdr:to>
      <xdr:col>9</xdr:col>
      <xdr:colOff>127000</xdr:colOff>
      <xdr:row>409</xdr:row>
      <xdr:rowOff>12700</xdr:rowOff>
    </xdr:to>
    <xdr:pic>
      <xdr:nvPicPr>
        <xdr:cNvPr id="57" name="Object -1016" hidden="1">
          <a:extLst>
            <a:ext uri="{FF2B5EF4-FFF2-40B4-BE49-F238E27FC236}">
              <a16:creationId xmlns:a16="http://schemas.microsoft.com/office/drawing/2014/main" id="{97CBBC82-D4C1-964A-A0E3-3A6B698D1646}"/>
            </a:ext>
          </a:extLst>
        </xdr:cNvPr>
        <xdr:cNvPicPr>
          <a:picLocks noChangeAspect="1" noChangeArrowheads="1"/>
        </xdr:cNvPicPr>
      </xdr:nvPicPr>
      <xdr:blipFill>
        <a:blip xmlns:r="http://schemas.openxmlformats.org/officeDocument/2006/relationships" r:embed="rId44">
          <a:extLst>
            <a:ext uri="{28A0092B-C50C-407E-A947-70E740481C1C}">
              <a14:useLocalDpi xmlns:a14="http://schemas.microsoft.com/office/drawing/2010/main" val="0"/>
            </a:ext>
          </a:extLst>
        </a:blip>
        <a:srcRect/>
        <a:stretch>
          <a:fillRect/>
        </a:stretch>
      </xdr:blipFill>
      <xdr:spPr bwMode="auto">
        <a:xfrm>
          <a:off x="5918200" y="67487800"/>
          <a:ext cx="711200" cy="520700"/>
        </a:xfrm>
        <a:prstGeom prst="rect">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3.pict"/><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image" Target="../media/image5.pict"/><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pict"/><Relationship Id="rId11" Type="http://schemas.openxmlformats.org/officeDocument/2006/relationships/oleObject" Target="../embeddings/oleObject5.bin"/><Relationship Id="rId5" Type="http://schemas.openxmlformats.org/officeDocument/2006/relationships/oleObject" Target="../embeddings/oleObject2.bin"/><Relationship Id="rId10" Type="http://schemas.openxmlformats.org/officeDocument/2006/relationships/image" Target="../media/image4.pict"/><Relationship Id="rId4" Type="http://schemas.openxmlformats.org/officeDocument/2006/relationships/image" Target="../media/image1.pict"/><Relationship Id="rId9"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27"/>
  <sheetViews>
    <sheetView tabSelected="1" workbookViewId="0"/>
  </sheetViews>
  <sheetFormatPr baseColWidth="10" defaultRowHeight="13" x14ac:dyDescent="0.15"/>
  <cols>
    <col min="1" max="1" width="11.33203125" bestFit="1" customWidth="1"/>
    <col min="2" max="2" width="23.1640625" bestFit="1" customWidth="1"/>
    <col min="3" max="3" width="6.5" customWidth="1"/>
    <col min="4" max="4" width="5.1640625" customWidth="1"/>
    <col min="5" max="5" width="5.5" customWidth="1"/>
    <col min="6" max="6" width="4.5" customWidth="1"/>
    <col min="7" max="7" width="7.5" customWidth="1"/>
  </cols>
  <sheetData>
    <row r="1" spans="1:14" ht="18" x14ac:dyDescent="0.2">
      <c r="B1" s="28" t="s">
        <v>15</v>
      </c>
    </row>
    <row r="2" spans="1:14" ht="13" customHeight="1" x14ac:dyDescent="0.2">
      <c r="B2" s="28"/>
      <c r="J2" s="37"/>
      <c r="N2" s="37"/>
    </row>
    <row r="4" spans="1:14" ht="16" x14ac:dyDescent="0.2">
      <c r="B4" s="27" t="s">
        <v>16</v>
      </c>
    </row>
    <row r="5" spans="1:14" ht="14" thickBot="1" x14ac:dyDescent="0.2">
      <c r="B5" s="1"/>
      <c r="C5" s="1"/>
      <c r="D5" s="1"/>
      <c r="E5" s="1"/>
    </row>
    <row r="6" spans="1:14" ht="14" thickTop="1" x14ac:dyDescent="0.15">
      <c r="B6" s="44" t="s">
        <v>31</v>
      </c>
      <c r="C6" s="44"/>
      <c r="D6" s="44"/>
      <c r="E6" s="44"/>
    </row>
    <row r="7" spans="1:14" x14ac:dyDescent="0.15">
      <c r="B7" s="42">
        <v>1</v>
      </c>
      <c r="C7" s="43"/>
      <c r="D7" s="42">
        <v>2</v>
      </c>
      <c r="E7" s="42"/>
    </row>
    <row r="8" spans="1:14" x14ac:dyDescent="0.15">
      <c r="B8" s="42" t="s">
        <v>32</v>
      </c>
      <c r="C8" s="43"/>
      <c r="D8" s="42" t="s">
        <v>33</v>
      </c>
      <c r="E8" s="42"/>
    </row>
    <row r="9" spans="1:14" x14ac:dyDescent="0.15">
      <c r="A9" t="s">
        <v>34</v>
      </c>
      <c r="B9" s="2">
        <v>1</v>
      </c>
      <c r="C9" s="2">
        <v>2</v>
      </c>
      <c r="D9" s="3">
        <v>1</v>
      </c>
      <c r="E9" s="4">
        <v>2</v>
      </c>
    </row>
    <row r="10" spans="1:14" x14ac:dyDescent="0.15">
      <c r="A10">
        <v>1</v>
      </c>
      <c r="B10" s="19">
        <v>4</v>
      </c>
      <c r="C10" s="20">
        <v>5</v>
      </c>
      <c r="D10" s="20">
        <v>8</v>
      </c>
      <c r="E10" s="21">
        <v>9</v>
      </c>
    </row>
    <row r="11" spans="1:14" x14ac:dyDescent="0.15">
      <c r="A11">
        <v>2</v>
      </c>
      <c r="B11" s="22">
        <v>6</v>
      </c>
      <c r="C11" s="23">
        <v>3</v>
      </c>
      <c r="D11" s="23">
        <v>4</v>
      </c>
      <c r="E11" s="24">
        <v>6</v>
      </c>
    </row>
    <row r="12" spans="1:14" x14ac:dyDescent="0.15">
      <c r="A12" t="s">
        <v>35</v>
      </c>
      <c r="B12">
        <f>SUM(B10:B11)/COUNT(B10:B11)</f>
        <v>5</v>
      </c>
      <c r="C12">
        <f>SUM(C10:C11)/COUNT(C10:C11)</f>
        <v>4</v>
      </c>
      <c r="D12">
        <f>SUM(D10:D11)/COUNT(D10:D11)</f>
        <v>6</v>
      </c>
      <c r="E12" s="13">
        <f>SUM(E10:E11)/COUNT(E10:E11)</f>
        <v>7.5</v>
      </c>
    </row>
    <row r="13" spans="1:14" x14ac:dyDescent="0.15">
      <c r="A13" t="s">
        <v>36</v>
      </c>
      <c r="B13">
        <f>_xlfn.VAR.S(B10:B11)</f>
        <v>2</v>
      </c>
      <c r="C13">
        <f>_xlfn.VAR.S(C10:C11)</f>
        <v>2</v>
      </c>
      <c r="D13">
        <f>_xlfn.VAR.S(D10:D11)</f>
        <v>8</v>
      </c>
      <c r="E13" s="13">
        <f>_xlfn.VAR.S(E10:E11)</f>
        <v>4.5</v>
      </c>
    </row>
    <row r="14" spans="1:14" x14ac:dyDescent="0.15">
      <c r="A14" t="s">
        <v>37</v>
      </c>
      <c r="B14" s="45">
        <f>SUM(B10:C11)/(COUNT(B10:B11)*COUNT(B10:C10))</f>
        <v>4.5</v>
      </c>
      <c r="C14" s="45"/>
      <c r="D14" s="45">
        <f>SUM(D10:E11)/(COUNT(D10:D11)*COUNT(D10:E10))</f>
        <v>6.75</v>
      </c>
      <c r="E14" s="45"/>
    </row>
    <row r="15" spans="1:14" ht="14" thickBot="1" x14ac:dyDescent="0.2">
      <c r="A15" s="5" t="s">
        <v>38</v>
      </c>
      <c r="B15" s="41">
        <f>SUM(B10:E11)/(COUNT(B10:B11)*COUNT(B10:E10))</f>
        <v>5.625</v>
      </c>
      <c r="C15" s="41"/>
      <c r="D15" s="41"/>
      <c r="E15" s="41"/>
    </row>
    <row r="16" spans="1:14" ht="14" thickTop="1" x14ac:dyDescent="0.15"/>
    <row r="17" spans="2:7" x14ac:dyDescent="0.15">
      <c r="B17" s="18" t="s">
        <v>3</v>
      </c>
      <c r="C17">
        <f>COUNT(B7:E7)</f>
        <v>2</v>
      </c>
      <c r="D17" s="18" t="s">
        <v>4</v>
      </c>
      <c r="E17">
        <f>COUNT(B9:C9)</f>
        <v>2</v>
      </c>
      <c r="F17" s="18" t="s">
        <v>5</v>
      </c>
      <c r="G17">
        <f>COUNT(A10:A11)</f>
        <v>2</v>
      </c>
    </row>
    <row r="18" spans="2:7" x14ac:dyDescent="0.15">
      <c r="B18" s="18"/>
      <c r="D18" s="18"/>
      <c r="F18" s="18"/>
    </row>
    <row r="19" spans="2:7" ht="16" x14ac:dyDescent="0.2">
      <c r="B19" s="27" t="s">
        <v>18</v>
      </c>
      <c r="D19" s="18"/>
      <c r="F19" s="18"/>
    </row>
    <row r="20" spans="2:7" x14ac:dyDescent="0.15">
      <c r="B20" s="18"/>
      <c r="D20" s="18"/>
      <c r="F20" s="18"/>
    </row>
    <row r="21" spans="2:7" x14ac:dyDescent="0.15">
      <c r="B21" s="29" t="s">
        <v>17</v>
      </c>
    </row>
    <row r="22" spans="2:7" ht="14" thickBot="1" x14ac:dyDescent="0.2">
      <c r="B22" t="s">
        <v>39</v>
      </c>
    </row>
    <row r="23" spans="2:7" x14ac:dyDescent="0.15">
      <c r="B23" s="7" t="s">
        <v>9</v>
      </c>
      <c r="C23" s="7" t="s">
        <v>10</v>
      </c>
      <c r="D23" s="7" t="s">
        <v>1</v>
      </c>
      <c r="E23" s="7" t="s">
        <v>11</v>
      </c>
      <c r="F23" s="7" t="s">
        <v>2</v>
      </c>
      <c r="G23" s="7" t="s">
        <v>12</v>
      </c>
    </row>
    <row r="24" spans="2:7" x14ac:dyDescent="0.15">
      <c r="B24" s="8" t="s">
        <v>24</v>
      </c>
      <c r="C24" s="14">
        <f>2*2*DEVSQ(B14:E14)</f>
        <v>10.125</v>
      </c>
      <c r="D24" s="8">
        <f>C17-1</f>
        <v>1</v>
      </c>
      <c r="E24" s="10">
        <f>C24/D24</f>
        <v>10.125</v>
      </c>
      <c r="F24" s="10">
        <f>E24/E26</f>
        <v>6.2307692307692308</v>
      </c>
      <c r="G24" s="16">
        <f>_xlfn.F.DIST.RT(F24,D24,D26)</f>
        <v>0.12993715985890275</v>
      </c>
    </row>
    <row r="25" spans="2:7" x14ac:dyDescent="0.15">
      <c r="B25" s="8" t="s">
        <v>8</v>
      </c>
      <c r="C25" s="9"/>
      <c r="D25" s="8"/>
      <c r="E25" s="9"/>
      <c r="F25" s="10"/>
      <c r="G25" s="16"/>
    </row>
    <row r="26" spans="2:7" x14ac:dyDescent="0.15">
      <c r="B26" s="8" t="s">
        <v>25</v>
      </c>
      <c r="C26" s="14">
        <f>2*(DEVSQ(B12:C12)+DEVSQ(D12:E12))</f>
        <v>3.25</v>
      </c>
      <c r="D26" s="8">
        <f>C17*(E17-1)</f>
        <v>2</v>
      </c>
      <c r="E26" s="10">
        <f>C26/D26</f>
        <v>1.625</v>
      </c>
      <c r="F26" s="10">
        <f>E26/E27</f>
        <v>0.39393939393939392</v>
      </c>
      <c r="G26" s="16">
        <f>_xlfn.F.DIST.RT(F26,D26,D27)</f>
        <v>0.69796506970036853</v>
      </c>
    </row>
    <row r="27" spans="2:7" x14ac:dyDescent="0.15">
      <c r="B27" s="8" t="s">
        <v>26</v>
      </c>
      <c r="C27" s="15">
        <f>DEVSQ(B10:B11)+DEVSQ(C10:C11)+DEVSQ(D10:D11)+DEVSQ(E10:E11)</f>
        <v>16.5</v>
      </c>
      <c r="D27" s="8">
        <f>C17*E17*(G17-1)</f>
        <v>4</v>
      </c>
      <c r="E27" s="10">
        <f>C27/D27</f>
        <v>4.125</v>
      </c>
      <c r="F27" s="9"/>
      <c r="G27" s="8"/>
    </row>
    <row r="28" spans="2:7" x14ac:dyDescent="0.15">
      <c r="B28" s="8"/>
      <c r="C28" s="9"/>
      <c r="D28" s="8"/>
      <c r="E28" s="8"/>
      <c r="F28" s="8"/>
      <c r="G28" s="8"/>
    </row>
    <row r="29" spans="2:7" x14ac:dyDescent="0.15">
      <c r="B29" s="9" t="s">
        <v>6</v>
      </c>
      <c r="C29" s="16">
        <f>DEVSQ(B10:E11)</f>
        <v>29.875</v>
      </c>
      <c r="D29" s="9">
        <f>C17*E17*G17-1</f>
        <v>7</v>
      </c>
      <c r="E29" s="10"/>
      <c r="F29" s="9"/>
      <c r="G29" s="9"/>
    </row>
    <row r="30" spans="2:7" ht="14" thickBot="1" x14ac:dyDescent="0.2">
      <c r="B30" s="11" t="s">
        <v>7</v>
      </c>
      <c r="C30" s="17">
        <f>SUM(C24:C27)</f>
        <v>29.875</v>
      </c>
      <c r="D30" s="12">
        <f>SUM(D24:D27)</f>
        <v>7</v>
      </c>
      <c r="E30" s="11"/>
      <c r="F30" s="11"/>
      <c r="G30" s="11"/>
    </row>
    <row r="32" spans="2:7" ht="16" x14ac:dyDescent="0.2">
      <c r="B32" s="27" t="s">
        <v>13</v>
      </c>
    </row>
    <row r="45" spans="17:17" x14ac:dyDescent="0.15">
      <c r="Q45" s="14"/>
    </row>
    <row r="46" spans="17:17" x14ac:dyDescent="0.15">
      <c r="Q46" s="25"/>
    </row>
    <row r="100" spans="2:2" ht="16" x14ac:dyDescent="0.2">
      <c r="B100" s="27" t="s">
        <v>19</v>
      </c>
    </row>
    <row r="107" spans="2:2" x14ac:dyDescent="0.15">
      <c r="B107" s="6" t="s">
        <v>14</v>
      </c>
    </row>
    <row r="125" spans="2:3" x14ac:dyDescent="0.15">
      <c r="B125" t="s">
        <v>66</v>
      </c>
      <c r="C125" s="26">
        <f>_xlfn.VAR.S(B10:E11)</f>
        <v>4.2678571428571432</v>
      </c>
    </row>
    <row r="139" spans="2:2" x14ac:dyDescent="0.15">
      <c r="B139" s="6" t="s">
        <v>20</v>
      </c>
    </row>
    <row r="158" spans="2:2" x14ac:dyDescent="0.15">
      <c r="B158" s="6" t="s">
        <v>21</v>
      </c>
    </row>
    <row r="178" spans="2:2" x14ac:dyDescent="0.15">
      <c r="B178" s="6" t="s">
        <v>22</v>
      </c>
    </row>
    <row r="196" spans="2:2" x14ac:dyDescent="0.15">
      <c r="B196" s="6" t="s">
        <v>23</v>
      </c>
    </row>
    <row r="236" spans="2:8" x14ac:dyDescent="0.15">
      <c r="B236" s="30" t="s">
        <v>27</v>
      </c>
      <c r="C236">
        <f>_xlfn.F.DIST.RT(0.3939,2,4)</f>
        <v>0.69798804126968073</v>
      </c>
      <c r="H236" s="14"/>
    </row>
    <row r="242" spans="2:2" x14ac:dyDescent="0.15">
      <c r="B242" s="6" t="s">
        <v>28</v>
      </c>
    </row>
    <row r="259" spans="2:3" x14ac:dyDescent="0.15">
      <c r="B259" s="30" t="s">
        <v>29</v>
      </c>
      <c r="C259" s="14">
        <f>_xlfn.F.DIST.RT(6.231,1,2)</f>
        <v>0.12993324484527935</v>
      </c>
    </row>
    <row r="283" spans="2:3" x14ac:dyDescent="0.15">
      <c r="B283" s="30" t="s">
        <v>30</v>
      </c>
      <c r="C283" s="14">
        <f>_xlfn.F.DIST.RT(3.076,1,6)</f>
        <v>0.12999596645973047</v>
      </c>
    </row>
    <row r="290" spans="2:2" ht="16" x14ac:dyDescent="0.2">
      <c r="B290" s="27" t="s">
        <v>40</v>
      </c>
    </row>
    <row r="292" spans="2:2" x14ac:dyDescent="0.15">
      <c r="B292" s="31"/>
    </row>
    <row r="320" spans="3:4" x14ac:dyDescent="0.15">
      <c r="C320" t="s">
        <v>43</v>
      </c>
      <c r="D320" t="s">
        <v>44</v>
      </c>
    </row>
    <row r="321" spans="2:5" x14ac:dyDescent="0.15">
      <c r="B321" t="s">
        <v>41</v>
      </c>
      <c r="C321">
        <v>4</v>
      </c>
      <c r="D321">
        <v>5</v>
      </c>
    </row>
    <row r="322" spans="2:5" x14ac:dyDescent="0.15">
      <c r="C322">
        <v>6</v>
      </c>
      <c r="D322">
        <v>3</v>
      </c>
    </row>
    <row r="323" spans="2:5" x14ac:dyDescent="0.15">
      <c r="B323" t="s">
        <v>42</v>
      </c>
      <c r="C323">
        <v>8</v>
      </c>
      <c r="D323">
        <v>9</v>
      </c>
    </row>
    <row r="324" spans="2:5" x14ac:dyDescent="0.15">
      <c r="C324">
        <v>4</v>
      </c>
      <c r="D324">
        <v>6</v>
      </c>
    </row>
    <row r="326" spans="2:5" x14ac:dyDescent="0.15">
      <c r="B326" t="s">
        <v>45</v>
      </c>
    </row>
    <row r="328" spans="2:5" x14ac:dyDescent="0.15">
      <c r="B328" t="s">
        <v>46</v>
      </c>
      <c r="C328" t="s">
        <v>43</v>
      </c>
      <c r="D328" t="s">
        <v>44</v>
      </c>
      <c r="E328" t="s">
        <v>47</v>
      </c>
    </row>
    <row r="329" spans="2:5" ht="14" thickBot="1" x14ac:dyDescent="0.2">
      <c r="B329" s="33" t="s">
        <v>41</v>
      </c>
      <c r="C329" s="33"/>
      <c r="D329" s="33"/>
      <c r="E329" s="33"/>
    </row>
    <row r="330" spans="2:5" x14ac:dyDescent="0.15">
      <c r="B330" s="32" t="s">
        <v>48</v>
      </c>
      <c r="C330" s="32">
        <v>2</v>
      </c>
      <c r="D330" s="32">
        <v>2</v>
      </c>
      <c r="E330" s="32">
        <v>4</v>
      </c>
    </row>
    <row r="331" spans="2:5" x14ac:dyDescent="0.15">
      <c r="B331" s="32" t="s">
        <v>49</v>
      </c>
      <c r="C331" s="32">
        <v>10</v>
      </c>
      <c r="D331" s="32">
        <v>8</v>
      </c>
      <c r="E331" s="32">
        <v>18</v>
      </c>
    </row>
    <row r="332" spans="2:5" x14ac:dyDescent="0.15">
      <c r="B332" s="32" t="s">
        <v>50</v>
      </c>
      <c r="C332" s="32">
        <v>5</v>
      </c>
      <c r="D332" s="32">
        <v>4</v>
      </c>
      <c r="E332" s="32">
        <v>4.5</v>
      </c>
    </row>
    <row r="333" spans="2:5" x14ac:dyDescent="0.15">
      <c r="B333" s="32" t="s">
        <v>0</v>
      </c>
      <c r="C333" s="32">
        <v>2</v>
      </c>
      <c r="D333" s="32">
        <v>2</v>
      </c>
      <c r="E333" s="32">
        <v>1.6666666666666667</v>
      </c>
    </row>
    <row r="334" spans="2:5" x14ac:dyDescent="0.15">
      <c r="B334" s="32"/>
      <c r="C334" s="32"/>
      <c r="D334" s="32"/>
      <c r="E334" s="32"/>
    </row>
    <row r="335" spans="2:5" ht="14" thickBot="1" x14ac:dyDescent="0.2">
      <c r="B335" s="33" t="s">
        <v>42</v>
      </c>
      <c r="C335" s="33"/>
      <c r="D335" s="33"/>
      <c r="E335" s="33"/>
    </row>
    <row r="336" spans="2:5" x14ac:dyDescent="0.15">
      <c r="B336" s="32" t="s">
        <v>48</v>
      </c>
      <c r="C336" s="32">
        <v>2</v>
      </c>
      <c r="D336" s="32">
        <v>2</v>
      </c>
      <c r="E336" s="32">
        <v>4</v>
      </c>
    </row>
    <row r="337" spans="2:8" x14ac:dyDescent="0.15">
      <c r="B337" s="32" t="s">
        <v>49</v>
      </c>
      <c r="C337" s="32">
        <v>12</v>
      </c>
      <c r="D337" s="32">
        <v>15</v>
      </c>
      <c r="E337" s="32">
        <v>27</v>
      </c>
    </row>
    <row r="338" spans="2:8" x14ac:dyDescent="0.15">
      <c r="B338" s="32" t="s">
        <v>50</v>
      </c>
      <c r="C338" s="32">
        <v>6</v>
      </c>
      <c r="D338" s="32">
        <v>7.5</v>
      </c>
      <c r="E338" s="32">
        <v>6.75</v>
      </c>
    </row>
    <row r="339" spans="2:8" x14ac:dyDescent="0.15">
      <c r="B339" s="32" t="s">
        <v>0</v>
      </c>
      <c r="C339" s="32">
        <v>8</v>
      </c>
      <c r="D339" s="32">
        <v>4.5</v>
      </c>
      <c r="E339" s="32">
        <v>4.916666666666667</v>
      </c>
    </row>
    <row r="340" spans="2:8" x14ac:dyDescent="0.15">
      <c r="B340" s="32"/>
      <c r="C340" s="32"/>
      <c r="D340" s="32"/>
      <c r="E340" s="32"/>
    </row>
    <row r="341" spans="2:8" ht="14" thickBot="1" x14ac:dyDescent="0.2">
      <c r="B341" s="33" t="s">
        <v>47</v>
      </c>
      <c r="C341" s="33"/>
      <c r="D341" s="33"/>
      <c r="E341" s="33"/>
    </row>
    <row r="342" spans="2:8" x14ac:dyDescent="0.15">
      <c r="B342" s="32" t="s">
        <v>48</v>
      </c>
      <c r="C342" s="32">
        <v>4</v>
      </c>
      <c r="D342" s="32">
        <v>4</v>
      </c>
      <c r="E342" s="32"/>
    </row>
    <row r="343" spans="2:8" x14ac:dyDescent="0.15">
      <c r="B343" s="32" t="s">
        <v>49</v>
      </c>
      <c r="C343" s="32">
        <v>22</v>
      </c>
      <c r="D343" s="32">
        <v>23</v>
      </c>
      <c r="E343" s="32"/>
    </row>
    <row r="344" spans="2:8" x14ac:dyDescent="0.15">
      <c r="B344" s="32" t="s">
        <v>50</v>
      </c>
      <c r="C344" s="32">
        <v>5.5</v>
      </c>
      <c r="D344" s="32">
        <v>5.75</v>
      </c>
      <c r="E344" s="32"/>
    </row>
    <row r="345" spans="2:8" x14ac:dyDescent="0.15">
      <c r="B345" s="32" t="s">
        <v>0</v>
      </c>
      <c r="C345" s="32">
        <v>3.6666666666666665</v>
      </c>
      <c r="D345" s="32">
        <v>6.25</v>
      </c>
      <c r="E345" s="32"/>
    </row>
    <row r="346" spans="2:8" x14ac:dyDescent="0.15">
      <c r="B346" s="32"/>
      <c r="C346" s="32"/>
      <c r="D346" s="32"/>
      <c r="E346" s="32"/>
    </row>
    <row r="348" spans="2:8" ht="14" thickBot="1" x14ac:dyDescent="0.2">
      <c r="B348" t="s">
        <v>51</v>
      </c>
    </row>
    <row r="349" spans="2:8" x14ac:dyDescent="0.15">
      <c r="B349" s="7" t="s">
        <v>52</v>
      </c>
      <c r="C349" s="7" t="s">
        <v>53</v>
      </c>
      <c r="D349" s="7" t="s">
        <v>1</v>
      </c>
      <c r="E349" s="7" t="s">
        <v>54</v>
      </c>
      <c r="F349" s="7" t="s">
        <v>2</v>
      </c>
      <c r="G349" s="7" t="s">
        <v>55</v>
      </c>
      <c r="H349" s="7" t="s">
        <v>56</v>
      </c>
    </row>
    <row r="350" spans="2:8" x14ac:dyDescent="0.15">
      <c r="B350" s="32" t="s">
        <v>57</v>
      </c>
      <c r="C350" s="32">
        <v>10.125</v>
      </c>
      <c r="D350" s="32">
        <v>1</v>
      </c>
      <c r="E350" s="32">
        <v>10.125</v>
      </c>
      <c r="F350" s="32">
        <v>2.4545454545454546</v>
      </c>
      <c r="G350" s="32">
        <v>0.19224936578856686</v>
      </c>
      <c r="H350" s="32">
        <v>7.7086474213216913</v>
      </c>
    </row>
    <row r="351" spans="2:8" x14ac:dyDescent="0.15">
      <c r="B351" s="32" t="s">
        <v>58</v>
      </c>
      <c r="C351" s="32">
        <v>0.125</v>
      </c>
      <c r="D351" s="32">
        <v>1</v>
      </c>
      <c r="E351" s="32">
        <v>0.125</v>
      </c>
      <c r="F351" s="32">
        <v>3.0303030303030304E-2</v>
      </c>
      <c r="G351" s="32">
        <v>0.87025948577373236</v>
      </c>
      <c r="H351" s="32">
        <v>7.7086474213216913</v>
      </c>
    </row>
    <row r="352" spans="2:8" x14ac:dyDescent="0.15">
      <c r="B352" s="32" t="s">
        <v>59</v>
      </c>
      <c r="C352" s="32">
        <v>3.125</v>
      </c>
      <c r="D352" s="32">
        <v>1</v>
      </c>
      <c r="E352" s="32">
        <v>3.125</v>
      </c>
      <c r="F352" s="32">
        <v>0.75757575757575757</v>
      </c>
      <c r="G352" s="32">
        <v>0.43320581139660663</v>
      </c>
      <c r="H352" s="32">
        <v>7.7086474213216913</v>
      </c>
    </row>
    <row r="353" spans="2:8" x14ac:dyDescent="0.15">
      <c r="B353" s="32" t="s">
        <v>60</v>
      </c>
      <c r="C353" s="32">
        <v>16.5</v>
      </c>
      <c r="D353" s="32">
        <v>4</v>
      </c>
      <c r="E353" s="32">
        <v>4.125</v>
      </c>
      <c r="F353" s="32"/>
      <c r="G353" s="32"/>
      <c r="H353" s="32"/>
    </row>
    <row r="354" spans="2:8" x14ac:dyDescent="0.15">
      <c r="B354" s="32"/>
      <c r="C354" s="32"/>
      <c r="D354" s="32"/>
      <c r="E354" s="32"/>
      <c r="F354" s="32"/>
      <c r="G354" s="32"/>
      <c r="H354" s="32"/>
    </row>
    <row r="355" spans="2:8" ht="14" thickBot="1" x14ac:dyDescent="0.2">
      <c r="B355" s="34" t="s">
        <v>47</v>
      </c>
      <c r="C355" s="34">
        <v>29.875</v>
      </c>
      <c r="D355" s="34">
        <v>7</v>
      </c>
      <c r="E355" s="34"/>
      <c r="F355" s="34"/>
      <c r="G355" s="34"/>
      <c r="H355" s="34"/>
    </row>
    <row r="362" spans="2:8" ht="14" thickBot="1" x14ac:dyDescent="0.2"/>
    <row r="363" spans="2:8" x14ac:dyDescent="0.15">
      <c r="B363" s="7" t="s">
        <v>52</v>
      </c>
      <c r="C363" s="7" t="s">
        <v>53</v>
      </c>
      <c r="D363" s="7" t="s">
        <v>1</v>
      </c>
      <c r="E363" s="7" t="s">
        <v>54</v>
      </c>
      <c r="F363" s="7" t="s">
        <v>2</v>
      </c>
      <c r="G363" s="7" t="s">
        <v>55</v>
      </c>
      <c r="H363" s="7" t="s">
        <v>56</v>
      </c>
    </row>
    <row r="364" spans="2:8" x14ac:dyDescent="0.15">
      <c r="B364" s="32" t="s">
        <v>57</v>
      </c>
      <c r="C364" s="32">
        <v>10.125</v>
      </c>
      <c r="D364" s="32">
        <v>1</v>
      </c>
      <c r="E364" s="32">
        <v>10.125</v>
      </c>
      <c r="F364" s="32"/>
      <c r="G364" s="32"/>
      <c r="H364" s="32"/>
    </row>
    <row r="365" spans="2:8" x14ac:dyDescent="0.15">
      <c r="B365" s="32"/>
      <c r="C365" s="32"/>
      <c r="D365" s="32"/>
      <c r="E365" s="32"/>
      <c r="F365" s="32"/>
      <c r="G365" s="32"/>
      <c r="H365" s="32"/>
    </row>
    <row r="366" spans="2:8" x14ac:dyDescent="0.15">
      <c r="B366" s="32" t="s">
        <v>59</v>
      </c>
      <c r="C366" s="32"/>
      <c r="D366" s="32"/>
      <c r="E366" s="32"/>
      <c r="F366" s="32"/>
      <c r="G366" s="32"/>
      <c r="H366" s="32"/>
    </row>
    <row r="367" spans="2:8" x14ac:dyDescent="0.15">
      <c r="B367" s="32" t="s">
        <v>60</v>
      </c>
      <c r="C367" s="32">
        <v>16.5</v>
      </c>
      <c r="D367" s="32">
        <v>4</v>
      </c>
      <c r="E367" s="32">
        <v>4.125</v>
      </c>
      <c r="F367" s="32"/>
      <c r="G367" s="32"/>
      <c r="H367" s="32"/>
    </row>
    <row r="368" spans="2:8" x14ac:dyDescent="0.15">
      <c r="B368" s="32"/>
      <c r="C368" s="32"/>
      <c r="D368" s="32"/>
      <c r="E368" s="32"/>
      <c r="F368" s="32"/>
      <c r="G368" s="32"/>
      <c r="H368" s="32"/>
    </row>
    <row r="369" spans="2:8" ht="14" thickBot="1" x14ac:dyDescent="0.2">
      <c r="B369" s="34" t="s">
        <v>47</v>
      </c>
      <c r="C369" s="34">
        <v>29.875</v>
      </c>
      <c r="D369" s="34">
        <v>7</v>
      </c>
      <c r="E369" s="34"/>
      <c r="F369" s="34"/>
      <c r="G369" s="34"/>
      <c r="H369" s="34"/>
    </row>
    <row r="373" spans="2:8" ht="14" thickBot="1" x14ac:dyDescent="0.2"/>
    <row r="374" spans="2:8" x14ac:dyDescent="0.15">
      <c r="B374" s="7" t="s">
        <v>52</v>
      </c>
      <c r="C374" s="7" t="s">
        <v>53</v>
      </c>
      <c r="D374" s="7" t="s">
        <v>1</v>
      </c>
      <c r="E374" s="7" t="s">
        <v>54</v>
      </c>
      <c r="F374" s="7" t="s">
        <v>2</v>
      </c>
      <c r="G374" s="7" t="s">
        <v>55</v>
      </c>
      <c r="H374" s="7" t="s">
        <v>56</v>
      </c>
    </row>
    <row r="375" spans="2:8" x14ac:dyDescent="0.15">
      <c r="B375" s="32" t="s">
        <v>24</v>
      </c>
      <c r="C375" s="32">
        <v>10.125</v>
      </c>
      <c r="D375" s="32">
        <v>1</v>
      </c>
      <c r="E375" s="32">
        <v>10.125</v>
      </c>
      <c r="H375" s="32"/>
    </row>
    <row r="376" spans="2:8" x14ac:dyDescent="0.15">
      <c r="B376" s="32" t="s">
        <v>8</v>
      </c>
      <c r="C376" s="32"/>
      <c r="D376" s="32"/>
      <c r="E376" s="32"/>
      <c r="H376" s="32"/>
    </row>
    <row r="377" spans="2:8" x14ac:dyDescent="0.15">
      <c r="B377" s="32" t="s">
        <v>25</v>
      </c>
      <c r="C377" s="32">
        <f>C351+C352</f>
        <v>3.25</v>
      </c>
      <c r="D377" s="32">
        <f>D351+D352</f>
        <v>2</v>
      </c>
      <c r="H377" s="32"/>
    </row>
    <row r="378" spans="2:8" x14ac:dyDescent="0.15">
      <c r="B378" s="32" t="s">
        <v>26</v>
      </c>
      <c r="C378" s="32">
        <v>16.5</v>
      </c>
      <c r="D378" s="32">
        <v>4</v>
      </c>
      <c r="E378" s="32">
        <v>4.125</v>
      </c>
      <c r="F378" s="32"/>
      <c r="G378" s="32"/>
      <c r="H378" s="32"/>
    </row>
    <row r="379" spans="2:8" x14ac:dyDescent="0.15">
      <c r="B379" s="32"/>
      <c r="C379" s="32"/>
      <c r="D379" s="32"/>
      <c r="E379" s="32"/>
      <c r="F379" s="32"/>
      <c r="G379" s="32"/>
      <c r="H379" s="32"/>
    </row>
    <row r="380" spans="2:8" ht="14" thickBot="1" x14ac:dyDescent="0.2">
      <c r="B380" s="34" t="s">
        <v>6</v>
      </c>
      <c r="C380" s="34">
        <v>29.875</v>
      </c>
      <c r="D380" s="34">
        <v>7</v>
      </c>
      <c r="E380" s="34"/>
      <c r="F380" s="34"/>
      <c r="G380" s="34"/>
      <c r="H380" s="34"/>
    </row>
    <row r="387" spans="2:8" x14ac:dyDescent="0.15">
      <c r="B387" s="29" t="s">
        <v>17</v>
      </c>
    </row>
    <row r="388" spans="2:8" ht="14" thickBot="1" x14ac:dyDescent="0.2">
      <c r="B388" t="s">
        <v>62</v>
      </c>
    </row>
    <row r="389" spans="2:8" x14ac:dyDescent="0.15">
      <c r="B389" s="7" t="s">
        <v>9</v>
      </c>
      <c r="C389" s="7" t="s">
        <v>10</v>
      </c>
      <c r="D389" s="7" t="s">
        <v>1</v>
      </c>
      <c r="E389" s="7" t="s">
        <v>11</v>
      </c>
      <c r="F389" s="7" t="s">
        <v>2</v>
      </c>
      <c r="G389" s="7" t="s">
        <v>12</v>
      </c>
      <c r="H389" s="7" t="s">
        <v>61</v>
      </c>
    </row>
    <row r="390" spans="2:8" x14ac:dyDescent="0.15">
      <c r="B390" s="32" t="s">
        <v>24</v>
      </c>
      <c r="C390" s="32">
        <v>10.125</v>
      </c>
      <c r="D390" s="32">
        <v>1</v>
      </c>
      <c r="E390" s="32">
        <v>10.125</v>
      </c>
      <c r="F390" s="35">
        <f>E390/E392</f>
        <v>6.2307692307692308</v>
      </c>
      <c r="G390" s="16">
        <f>_xlfn.F.DIST.RT(F390,D390,D392)</f>
        <v>0.12993715985890275</v>
      </c>
      <c r="H390" s="14">
        <f>_xlfn.F.INV.RT(0.05,D390,D392)</f>
        <v>18.512820512820511</v>
      </c>
    </row>
    <row r="391" spans="2:8" x14ac:dyDescent="0.15">
      <c r="B391" s="32" t="s">
        <v>8</v>
      </c>
      <c r="C391" s="32"/>
      <c r="D391" s="32"/>
      <c r="E391" s="32"/>
      <c r="F391" s="32"/>
      <c r="G391" s="32"/>
      <c r="H391" s="32"/>
    </row>
    <row r="392" spans="2:8" x14ac:dyDescent="0.15">
      <c r="B392" s="32" t="s">
        <v>25</v>
      </c>
      <c r="C392" s="32">
        <f>C351+C352</f>
        <v>3.25</v>
      </c>
      <c r="D392" s="32">
        <f>D351+D352</f>
        <v>2</v>
      </c>
      <c r="E392" s="32">
        <f>C392/D392</f>
        <v>1.625</v>
      </c>
      <c r="F392" s="35">
        <f>E392/E393</f>
        <v>0.39393939393939392</v>
      </c>
      <c r="G392" s="16">
        <f>_xlfn.F.DIST.RT(F392,D392,D393)</f>
        <v>0.69796506970036853</v>
      </c>
      <c r="H392" s="14">
        <f>_xlfn.F.INV.RT(0.05,D392,D393)</f>
        <v>6.9442719099991574</v>
      </c>
    </row>
    <row r="393" spans="2:8" x14ac:dyDescent="0.15">
      <c r="B393" s="32" t="s">
        <v>26</v>
      </c>
      <c r="C393" s="32">
        <v>16.5</v>
      </c>
      <c r="D393" s="32">
        <v>4</v>
      </c>
      <c r="E393" s="32">
        <v>4.125</v>
      </c>
      <c r="F393" s="32"/>
      <c r="G393" s="32"/>
      <c r="H393" s="32"/>
    </row>
    <row r="394" spans="2:8" x14ac:dyDescent="0.15">
      <c r="B394" s="32"/>
      <c r="C394" s="32"/>
      <c r="D394" s="32"/>
      <c r="E394" s="32"/>
      <c r="F394" s="32"/>
      <c r="G394" s="32"/>
      <c r="H394" s="32"/>
    </row>
    <row r="395" spans="2:8" ht="14" thickBot="1" x14ac:dyDescent="0.2">
      <c r="B395" s="34" t="s">
        <v>6</v>
      </c>
      <c r="C395" s="34">
        <v>29.875</v>
      </c>
      <c r="D395" s="34">
        <v>7</v>
      </c>
      <c r="E395" s="34"/>
      <c r="F395" s="34"/>
      <c r="G395" s="34"/>
      <c r="H395" s="34"/>
    </row>
    <row r="402" spans="2:5" x14ac:dyDescent="0.15">
      <c r="B402" s="38" t="s">
        <v>64</v>
      </c>
    </row>
    <row r="406" spans="2:5" x14ac:dyDescent="0.15">
      <c r="C406" s="30" t="s">
        <v>2</v>
      </c>
      <c r="E406" s="39" t="s">
        <v>65</v>
      </c>
    </row>
    <row r="407" spans="2:5" x14ac:dyDescent="0.15">
      <c r="B407" s="32" t="s">
        <v>24</v>
      </c>
      <c r="C407">
        <f>E390/((C392+C393)/(D392+D393))</f>
        <v>3.0759493670886076</v>
      </c>
      <c r="E407" s="14">
        <f>_xlfn.F.DIST.RT(C407,D390,D392+D393)</f>
        <v>0.12999856207358715</v>
      </c>
    </row>
    <row r="426" spans="21:21" x14ac:dyDescent="0.15">
      <c r="U426" s="36" t="s">
        <v>63</v>
      </c>
    </row>
    <row r="427" spans="21:21" x14ac:dyDescent="0.15">
      <c r="U427" s="40" t="s">
        <v>67</v>
      </c>
    </row>
  </sheetData>
  <mergeCells count="8">
    <mergeCell ref="B15:E15"/>
    <mergeCell ref="B8:C8"/>
    <mergeCell ref="D8:E8"/>
    <mergeCell ref="B6:E6"/>
    <mergeCell ref="B7:C7"/>
    <mergeCell ref="D7:E7"/>
    <mergeCell ref="B14:C14"/>
    <mergeCell ref="D14:E14"/>
  </mergeCells>
  <phoneticPr fontId="4"/>
  <pageMargins left="0.75" right="0.75" top="1" bottom="1" header="0.5" footer="0.5"/>
  <pageSetup paperSize="0" orientation="portrait" horizontalDpi="4294967292" verticalDpi="4294967292"/>
  <headerFooter alignWithMargins="0"/>
  <drawing r:id="rId1"/>
  <legacyDrawing r:id="rId2"/>
  <oleObjects>
    <mc:AlternateContent xmlns:mc="http://schemas.openxmlformats.org/markup-compatibility/2006">
      <mc:Choice Requires="x14">
        <oleObject progId="Equation.3" shapeId="2" r:id="rId3">
          <objectPr defaultSize="0" r:id="rId4">
            <anchor moveWithCells="1">
              <from>
                <xdr:col>3</xdr:col>
                <xdr:colOff>177800</xdr:colOff>
                <xdr:row>123</xdr:row>
                <xdr:rowOff>25400</xdr:rowOff>
              </from>
              <to>
                <xdr:col>5</xdr:col>
                <xdr:colOff>279400</xdr:colOff>
                <xdr:row>128</xdr:row>
                <xdr:rowOff>12700</xdr:rowOff>
              </to>
            </anchor>
          </objectPr>
        </oleObject>
      </mc:Choice>
      <mc:Fallback>
        <oleObject progId="Equation.3" shapeId="2" r:id="rId3"/>
      </mc:Fallback>
    </mc:AlternateContent>
    <mc:AlternateContent xmlns:mc="http://schemas.openxmlformats.org/markup-compatibility/2006">
      <mc:Choice Requires="x14">
        <oleObject progId="Equation.3" shapeId="9" r:id="rId5">
          <objectPr defaultSize="0" r:id="rId6">
            <anchor moveWithCells="1">
              <from>
                <xdr:col>7</xdr:col>
                <xdr:colOff>190500</xdr:colOff>
                <xdr:row>108</xdr:row>
                <xdr:rowOff>0</xdr:rowOff>
              </from>
              <to>
                <xdr:col>8</xdr:col>
                <xdr:colOff>749300</xdr:colOff>
                <xdr:row>113</xdr:row>
                <xdr:rowOff>12700</xdr:rowOff>
              </to>
            </anchor>
          </objectPr>
        </oleObject>
      </mc:Choice>
      <mc:Fallback>
        <oleObject progId="Equation.3" shapeId="9" r:id="rId5"/>
      </mc:Fallback>
    </mc:AlternateContent>
    <mc:AlternateContent xmlns:mc="http://schemas.openxmlformats.org/markup-compatibility/2006">
      <mc:Choice Requires="x14">
        <oleObject progId="Equation.3" shapeId="10" r:id="rId7">
          <objectPr defaultSize="0" autoPict="0" r:id="rId8">
            <anchor moveWithCells="1">
              <from>
                <xdr:col>9</xdr:col>
                <xdr:colOff>25400</xdr:colOff>
                <xdr:row>146</xdr:row>
                <xdr:rowOff>12700</xdr:rowOff>
              </from>
              <to>
                <xdr:col>10</xdr:col>
                <xdr:colOff>723900</xdr:colOff>
                <xdr:row>151</xdr:row>
                <xdr:rowOff>25400</xdr:rowOff>
              </to>
            </anchor>
          </objectPr>
        </oleObject>
      </mc:Choice>
      <mc:Fallback>
        <oleObject progId="Equation.3" shapeId="10" r:id="rId7"/>
      </mc:Fallback>
    </mc:AlternateContent>
    <mc:AlternateContent xmlns:mc="http://schemas.openxmlformats.org/markup-compatibility/2006">
      <mc:Choice Requires="x14">
        <oleObject progId="Equation.3" shapeId="17" r:id="rId9">
          <objectPr defaultSize="0" r:id="rId10">
            <anchor moveWithCells="1">
              <from>
                <xdr:col>8</xdr:col>
                <xdr:colOff>215900</xdr:colOff>
                <xdr:row>401</xdr:row>
                <xdr:rowOff>101600</xdr:rowOff>
              </from>
              <to>
                <xdr:col>10</xdr:col>
                <xdr:colOff>76200</xdr:colOff>
                <xdr:row>404</xdr:row>
                <xdr:rowOff>139700</xdr:rowOff>
              </to>
            </anchor>
          </objectPr>
        </oleObject>
      </mc:Choice>
      <mc:Fallback>
        <oleObject progId="Equation.3" shapeId="17" r:id="rId9"/>
      </mc:Fallback>
    </mc:AlternateContent>
    <mc:AlternateContent xmlns:mc="http://schemas.openxmlformats.org/markup-compatibility/2006">
      <mc:Choice Requires="x14">
        <oleObject progId="Equation.3" shapeId="18" r:id="rId11">
          <objectPr defaultSize="0" r:id="rId12">
            <anchor moveWithCells="1">
              <from>
                <xdr:col>8</xdr:col>
                <xdr:colOff>241300</xdr:colOff>
                <xdr:row>405</xdr:row>
                <xdr:rowOff>152400</xdr:rowOff>
              </from>
              <to>
                <xdr:col>9</xdr:col>
                <xdr:colOff>127000</xdr:colOff>
                <xdr:row>409</xdr:row>
                <xdr:rowOff>12700</xdr:rowOff>
              </to>
            </anchor>
          </objectPr>
        </oleObject>
      </mc:Choice>
      <mc:Fallback>
        <oleObject progId="Equation.3" shapeId="18" r:id="rId11"/>
      </mc:Fallback>
    </mc:AlternateContent>
  </oleObjec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1</vt:i4>
      </vt:variant>
    </vt:vector>
  </HeadingPairs>
  <TitlesOfParts>
    <vt:vector size="1" baseType="lpstr">
      <vt:lpstr>Sheet1</vt:lpstr>
    </vt:vector>
  </TitlesOfParts>
  <Company>Göteborgs universitet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2006-11-14T13:42:04Z</dcterms:created>
  <dcterms:modified xsi:type="dcterms:W3CDTF">2020-01-13T14:48:05Z</dcterms:modified>
</cp:coreProperties>
</file>