
<file path=[Content_Types].xml><?xml version="1.0" encoding="utf-8"?>
<Types xmlns="http://schemas.openxmlformats.org/package/2006/content-type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208"/>
  <workbookPr defaultThemeVersion="166925"/>
  <mc:AlternateContent xmlns:mc="http://schemas.openxmlformats.org/markup-compatibility/2006">
    <mc:Choice Requires="x15">
      <x15ac:absPath xmlns:x15ac="http://schemas.microsoft.com/office/spreadsheetml/2010/11/ac" url="/Users/boj15/Box Sync/Default Sync Folder/Dropbox/Kurs i experimentdesign/"/>
    </mc:Choice>
  </mc:AlternateContent>
  <xr:revisionPtr revIDLastSave="0" documentId="13_ncr:1_{7BD07CA7-02A2-ED4B-8A9C-D335B6AB0775}" xr6:coauthVersionLast="36" xr6:coauthVersionMax="36" xr10:uidLastSave="{00000000-0000-0000-0000-000000000000}"/>
  <bookViews>
    <workbookView xWindow="440" yWindow="2440" windowWidth="32700" windowHeight="19380" activeTab="1" xr2:uid="{685F1571-F76A-C442-B374-A0E3AD57026E}"/>
  </bookViews>
  <sheets>
    <sheet name="Skiss experimentutformning" sheetId="2" r:id="rId1"/>
    <sheet name="Lådagram och analyser" sheetId="1" r:id="rId2"/>
    <sheet name="Blad3" sheetId="3" r:id="rId3"/>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48" i="1" l="1"/>
  <c r="I48" i="1"/>
  <c r="G48" i="1"/>
  <c r="AA27" i="1"/>
  <c r="U36" i="1" l="1"/>
  <c r="T36" i="1"/>
  <c r="AF26" i="1"/>
  <c r="AA26" i="1"/>
  <c r="V26" i="1"/>
  <c r="Z43" i="1" l="1"/>
  <c r="AA43" i="1" s="1"/>
  <c r="AB43" i="1" s="1"/>
  <c r="Z42" i="1"/>
  <c r="AA42" i="1" s="1"/>
  <c r="AB42" i="1" s="1"/>
  <c r="V36" i="1"/>
  <c r="W36" i="1" s="1"/>
  <c r="X36" i="1" s="1"/>
</calcChain>
</file>

<file path=xl/sharedStrings.xml><?xml version="1.0" encoding="utf-8"?>
<sst xmlns="http://schemas.openxmlformats.org/spreadsheetml/2006/main" count="230" uniqueCount="157">
  <si>
    <r>
      <t>Treatment (</t>
    </r>
    <r>
      <rPr>
        <i/>
        <sz val="10"/>
        <rFont val="Verdana"/>
        <family val="2"/>
      </rPr>
      <t>i</t>
    </r>
    <r>
      <rPr>
        <sz val="12"/>
        <color theme="1"/>
        <rFont val="Calibri"/>
        <family val="2"/>
        <scheme val="minor"/>
      </rPr>
      <t>)</t>
    </r>
  </si>
  <si>
    <t>Control</t>
  </si>
  <si>
    <t>Cages with openings</t>
  </si>
  <si>
    <t>Cages</t>
  </si>
  <si>
    <r>
      <rPr>
        <i/>
        <sz val="14"/>
        <color theme="1"/>
        <rFont val="Calibri"/>
        <family val="2"/>
        <scheme val="minor"/>
      </rPr>
      <t>a</t>
    </r>
    <r>
      <rPr>
        <sz val="14"/>
        <color theme="1"/>
        <rFont val="Calibri"/>
        <family val="2"/>
        <scheme val="minor"/>
      </rPr>
      <t xml:space="preserve"> = 3, </t>
    </r>
    <r>
      <rPr>
        <i/>
        <sz val="14"/>
        <color theme="1"/>
        <rFont val="Calibri"/>
        <family val="2"/>
        <scheme val="minor"/>
      </rPr>
      <t>b</t>
    </r>
    <r>
      <rPr>
        <sz val="14"/>
        <color theme="1"/>
        <rFont val="Calibri"/>
        <family val="2"/>
        <scheme val="minor"/>
      </rPr>
      <t xml:space="preserve"> = 5 och </t>
    </r>
    <r>
      <rPr>
        <i/>
        <sz val="14"/>
        <color theme="1"/>
        <rFont val="Calibri"/>
        <family val="2"/>
        <scheme val="minor"/>
      </rPr>
      <t>n</t>
    </r>
    <r>
      <rPr>
        <sz val="14"/>
        <color theme="1"/>
        <rFont val="Calibri"/>
        <family val="2"/>
        <scheme val="minor"/>
      </rPr>
      <t xml:space="preserve"> = 6.</t>
    </r>
  </si>
  <si>
    <r>
      <t xml:space="preserve">Den linjära modellen är </t>
    </r>
    <r>
      <rPr>
        <i/>
        <sz val="14"/>
        <color theme="1"/>
        <rFont val="Calibri"/>
        <family val="2"/>
        <scheme val="minor"/>
      </rPr>
      <t>X</t>
    </r>
    <r>
      <rPr>
        <i/>
        <vertAlign val="subscript"/>
        <sz val="14"/>
        <color theme="1"/>
        <rFont val="Calibri"/>
        <family val="2"/>
        <scheme val="minor"/>
      </rPr>
      <t>ijk</t>
    </r>
    <r>
      <rPr>
        <sz val="14"/>
        <color theme="1"/>
        <rFont val="Calibri"/>
        <family val="2"/>
        <scheme val="minor"/>
      </rPr>
      <t xml:space="preserve"> = </t>
    </r>
    <r>
      <rPr>
        <i/>
        <sz val="14"/>
        <color theme="1"/>
        <rFont val="Calibri"/>
        <family val="2"/>
        <scheme val="minor"/>
      </rPr>
      <t>µ</t>
    </r>
    <r>
      <rPr>
        <sz val="14"/>
        <color theme="1"/>
        <rFont val="Calibri"/>
        <family val="2"/>
        <scheme val="minor"/>
      </rPr>
      <t xml:space="preserve"> + behandling</t>
    </r>
    <r>
      <rPr>
        <i/>
        <vertAlign val="subscript"/>
        <sz val="14"/>
        <color theme="1"/>
        <rFont val="Calibri"/>
        <family val="2"/>
        <scheme val="minor"/>
      </rPr>
      <t>i</t>
    </r>
    <r>
      <rPr>
        <sz val="14"/>
        <color theme="1"/>
        <rFont val="Calibri"/>
        <family val="2"/>
        <scheme val="minor"/>
      </rPr>
      <t xml:space="preserve"> + (liten jordbit)</t>
    </r>
    <r>
      <rPr>
        <i/>
        <vertAlign val="subscript"/>
        <sz val="14"/>
        <color theme="1"/>
        <rFont val="Calibri"/>
        <family val="2"/>
        <scheme val="minor"/>
      </rPr>
      <t>j(i)</t>
    </r>
    <r>
      <rPr>
        <sz val="14"/>
        <color theme="1"/>
        <rFont val="Calibri"/>
        <family val="2"/>
        <scheme val="minor"/>
      </rPr>
      <t xml:space="preserve"> + </t>
    </r>
    <r>
      <rPr>
        <i/>
        <sz val="14"/>
        <color theme="1"/>
        <rFont val="Calibri"/>
        <family val="2"/>
        <scheme val="minor"/>
      </rPr>
      <t>e</t>
    </r>
    <r>
      <rPr>
        <i/>
        <vertAlign val="subscript"/>
        <sz val="14"/>
        <color theme="1"/>
        <rFont val="Calibri"/>
        <family val="2"/>
        <scheme val="minor"/>
      </rPr>
      <t>k(ij)</t>
    </r>
    <r>
      <rPr>
        <sz val="14"/>
        <color theme="1"/>
        <rFont val="Calibri"/>
        <family val="2"/>
        <scheme val="minor"/>
      </rPr>
      <t xml:space="preserve"> (formel 9.2 på sidan 250). Jämför med tabell 9.1 på sidan 247.</t>
    </r>
  </si>
  <si>
    <t>Experimentet kan illustreras på olika sätt. Här är ett alternativt sätt till det som finns i kursbokens figur 9.1 på sidan 246.</t>
  </si>
  <si>
    <t>Skiss över experimentutformningen.</t>
  </si>
  <si>
    <t>Exempel på sidan 243 om variation i fertilitet och fruktproduktion</t>
  </si>
  <si>
    <t>Medelvärde</t>
  </si>
  <si>
    <t>Standardfel</t>
  </si>
  <si>
    <t>Medianvärde</t>
  </si>
  <si>
    <t>Typvärde</t>
  </si>
  <si>
    <t>Standardavvikelse</t>
  </si>
  <si>
    <t>Varians</t>
  </si>
  <si>
    <t>Toppighet</t>
  </si>
  <si>
    <t>Snedhet</t>
  </si>
  <si>
    <t>Variationsvidd</t>
  </si>
  <si>
    <t>Minimum</t>
  </si>
  <si>
    <t>Maximum</t>
  </si>
  <si>
    <t>Summa</t>
  </si>
  <si>
    <t>Antal</t>
  </si>
  <si>
    <t>Konfidensnivå(95.0%)</t>
  </si>
  <si>
    <t>Co1</t>
  </si>
  <si>
    <t>Co2</t>
  </si>
  <si>
    <t>Co3</t>
  </si>
  <si>
    <t>Co4</t>
  </si>
  <si>
    <t>Co5</t>
  </si>
  <si>
    <t>Cao1</t>
  </si>
  <si>
    <t>Cao2</t>
  </si>
  <si>
    <t>Cao3</t>
  </si>
  <si>
    <t>Cao4</t>
  </si>
  <si>
    <t>Cao5</t>
  </si>
  <si>
    <t>Ca1</t>
  </si>
  <si>
    <t>Ca2</t>
  </si>
  <si>
    <t>Ca3</t>
  </si>
  <si>
    <t>Ca4</t>
  </si>
  <si>
    <t>Ca5</t>
  </si>
  <si>
    <t>Source of Variation</t>
  </si>
  <si>
    <t>SS</t>
  </si>
  <si>
    <t>df</t>
  </si>
  <si>
    <t>MS</t>
  </si>
  <si>
    <t>F</t>
  </si>
  <si>
    <t>P-value</t>
  </si>
  <si>
    <t>Among treatments</t>
  </si>
  <si>
    <t>Among plots</t>
  </si>
  <si>
    <t>(within treatments)</t>
  </si>
  <si>
    <t>Within samples</t>
  </si>
  <si>
    <t>Nested analysis of variance</t>
  </si>
  <si>
    <t>Sammanslagen</t>
  </si>
  <si>
    <t>Exempel på sidan 243 om variation i fertilitet och fruktproduktion. Sammanslagning av variationskomponenter. Jämför med tabell 9.8 på sidan 272.</t>
  </si>
  <si>
    <t>#fae67b</t>
  </si>
  <si>
    <t>#f9da79</t>
  </si>
  <si>
    <t>Xbari</t>
  </si>
  <si>
    <t>Xbar</t>
  </si>
  <si>
    <t>#eee77c</t>
  </si>
  <si>
    <t>#cddd79</t>
  </si>
  <si>
    <t>#d6e07a</t>
  </si>
  <si>
    <t>#fadf7a</t>
  </si>
  <si>
    <t>#c3d978</t>
  </si>
  <si>
    <t>#fae97b</t>
  </si>
  <si>
    <t>#ece67b</t>
  </si>
  <si>
    <t>#f9d778</t>
  </si>
  <si>
    <t>#fae37a</t>
  </si>
  <si>
    <t>#f8d076</t>
  </si>
  <si>
    <t>#f4a76f</t>
  </si>
  <si>
    <t>#dfe27a</t>
  </si>
  <si>
    <t>#f9d979</t>
  </si>
  <si>
    <t>Box plot statistics</t>
  </si>
  <si>
    <t>Co1 </t>
  </si>
  <si>
    <t>Co2 </t>
  </si>
  <si>
    <t>Co3 </t>
  </si>
  <si>
    <t>Co4 </t>
  </si>
  <si>
    <t>Co5 </t>
  </si>
  <si>
    <t>Cao1 </t>
  </si>
  <si>
    <t>Cao2 </t>
  </si>
  <si>
    <t>Cao3 </t>
  </si>
  <si>
    <t>Cao4 </t>
  </si>
  <si>
    <t>Cao5 </t>
  </si>
  <si>
    <t>Ca1 </t>
  </si>
  <si>
    <t>Ca2 </t>
  </si>
  <si>
    <t>Ca3 </t>
  </si>
  <si>
    <t>Ca4 </t>
  </si>
  <si>
    <t>Ca5 </t>
  </si>
  <si>
    <t>Upper whisker </t>
  </si>
  <si>
    <t>90.00 </t>
  </si>
  <si>
    <t>94.00 </t>
  </si>
  <si>
    <t>82.00 </t>
  </si>
  <si>
    <t>83.00 </t>
  </si>
  <si>
    <t>97.00 </t>
  </si>
  <si>
    <t>95.00 </t>
  </si>
  <si>
    <t>72.00 </t>
  </si>
  <si>
    <t>81.00 </t>
  </si>
  <si>
    <t>86.00 </t>
  </si>
  <si>
    <t>75.00 </t>
  </si>
  <si>
    <t>91.00 </t>
  </si>
  <si>
    <t>79.00 </t>
  </si>
  <si>
    <t>62.00 </t>
  </si>
  <si>
    <t>3rd quartile </t>
  </si>
  <si>
    <t>78.00 </t>
  </si>
  <si>
    <t>80.00 </t>
  </si>
  <si>
    <t>74.00 </t>
  </si>
  <si>
    <t>84.00 </t>
  </si>
  <si>
    <t>73.00 </t>
  </si>
  <si>
    <t>85.00 </t>
  </si>
  <si>
    <t>76.00 </t>
  </si>
  <si>
    <t>Median </t>
  </si>
  <si>
    <t>79.50 </t>
  </si>
  <si>
    <t>74.50 </t>
  </si>
  <si>
    <t>69.50 </t>
  </si>
  <si>
    <t>68.50 </t>
  </si>
  <si>
    <t>71.50 </t>
  </si>
  <si>
    <t>73.50 </t>
  </si>
  <si>
    <t>60.50 </t>
  </si>
  <si>
    <t>1st quartile </t>
  </si>
  <si>
    <t>77.00 </t>
  </si>
  <si>
    <t>68.00 </t>
  </si>
  <si>
    <t>71.00 </t>
  </si>
  <si>
    <t>65.00 </t>
  </si>
  <si>
    <t>63.00 </t>
  </si>
  <si>
    <t>69.00 </t>
  </si>
  <si>
    <t>67.00 </t>
  </si>
  <si>
    <t>61.00 </t>
  </si>
  <si>
    <t>64.00 </t>
  </si>
  <si>
    <t>60.00 </t>
  </si>
  <si>
    <t>Lower whisker </t>
  </si>
  <si>
    <t>53.00 </t>
  </si>
  <si>
    <t>58.00 </t>
  </si>
  <si>
    <t>52.00 </t>
  </si>
  <si>
    <t>66.00 </t>
  </si>
  <si>
    <t>56.00 </t>
  </si>
  <si>
    <t>Nr. of data points </t>
  </si>
  <si>
    <t>6.00 </t>
  </si>
  <si>
    <t>Mean </t>
  </si>
  <si>
    <t>78.17 </t>
  </si>
  <si>
    <t>74.83 </t>
  </si>
  <si>
    <t>71.17 </t>
  </si>
  <si>
    <t>72.83 </t>
  </si>
  <si>
    <t>75.17 </t>
  </si>
  <si>
    <t>69.83 </t>
  </si>
  <si>
    <t>71.83 </t>
  </si>
  <si>
    <t>72.17 </t>
  </si>
  <si>
    <t>68.67 </t>
  </si>
  <si>
    <t>70.33 </t>
  </si>
  <si>
    <t>61.67 </t>
  </si>
  <si>
    <t>Villkorsstyrd formatering med färgskalor (här ovan) och låddiagram här nedan ger en bra överblick över data.</t>
  </si>
  <si>
    <t>BoxPlotR (boxplot.tyerslab.com)</t>
  </si>
  <si>
    <t>MKv</t>
  </si>
  <si>
    <t>F-kvot</t>
  </si>
  <si>
    <t>p-värde</t>
  </si>
  <si>
    <r>
      <rPr>
        <i/>
        <sz val="12"/>
        <color rgb="FF000000"/>
        <rFont val="Calibri"/>
        <family val="2"/>
        <scheme val="minor"/>
      </rPr>
      <t>L</t>
    </r>
    <r>
      <rPr>
        <sz val="9"/>
        <color rgb="FF000000"/>
        <rFont val="Calibri (Brödtext)"/>
      </rPr>
      <t>1</t>
    </r>
  </si>
  <si>
    <r>
      <rPr>
        <i/>
        <sz val="12"/>
        <color theme="1"/>
        <rFont val="Calibri"/>
        <family val="2"/>
        <scheme val="minor"/>
      </rPr>
      <t>L</t>
    </r>
    <r>
      <rPr>
        <sz val="9"/>
        <color theme="1"/>
        <rFont val="Calibri (Brödtext)_x0000_"/>
      </rPr>
      <t>2</t>
    </r>
  </si>
  <si>
    <t>a =</t>
  </si>
  <si>
    <t>b =</t>
  </si>
  <si>
    <t>n =</t>
  </si>
  <si>
    <t>Bo Johannesson</t>
  </si>
  <si>
    <t>januari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</si>
</sst>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00"/>
    <numFmt numFmtId="165" formatCode="0.0000"/>
    <numFmt numFmtId="166" formatCode="0.0"/>
    <numFmt numFmtId="167" formatCode="0.000"/>
  </numFmts>
  <fonts count="22">
    <font>
      <sz val="12"/>
      <color theme="1"/>
      <name val="Calibri"/>
      <family val="2"/>
      <scheme val="minor"/>
    </font>
    <font>
      <sz val="18"/>
      <color theme="3"/>
      <name val="Calibri Light"/>
      <family val="2"/>
      <scheme val="major"/>
    </font>
    <font>
      <i/>
      <sz val="10"/>
      <name val="Verdana"/>
      <family val="2"/>
    </font>
    <font>
      <sz val="14"/>
      <color theme="1"/>
      <name val="Calibri"/>
      <family val="2"/>
      <scheme val="minor"/>
    </font>
    <font>
      <i/>
      <sz val="14"/>
      <color theme="1"/>
      <name val="Calibri"/>
      <family val="2"/>
      <scheme val="minor"/>
    </font>
    <font>
      <i/>
      <vertAlign val="subscript"/>
      <sz val="14"/>
      <color theme="1"/>
      <name val="Calibri"/>
      <family val="2"/>
      <scheme val="minor"/>
    </font>
    <font>
      <sz val="14"/>
      <color rgb="FF000000"/>
      <name val="Calibri"/>
      <family val="2"/>
      <scheme val="minor"/>
    </font>
    <font>
      <b/>
      <sz val="14"/>
      <color rgb="FF000000"/>
      <name val="Calibri"/>
      <family val="2"/>
      <scheme val="minor"/>
    </font>
    <font>
      <b/>
      <sz val="18"/>
      <color theme="1"/>
      <name val="Calibri Light"/>
      <family val="2"/>
      <scheme val="major"/>
    </font>
    <font>
      <sz val="12"/>
      <color rgb="FF000000"/>
      <name val="Calibri"/>
      <family val="2"/>
      <scheme val="minor"/>
    </font>
    <font>
      <i/>
      <sz val="12"/>
      <color theme="1"/>
      <name val="Calibri"/>
      <family val="2"/>
      <scheme val="minor"/>
    </font>
    <font>
      <b/>
      <sz val="10"/>
      <name val="Verdana"/>
      <family val="2"/>
    </font>
    <font>
      <sz val="10"/>
      <name val="Verdana"/>
      <family val="2"/>
    </font>
    <font>
      <sz val="12"/>
      <name val="Verdana"/>
      <family val="2"/>
    </font>
    <font>
      <sz val="18"/>
      <color rgb="FF333333"/>
      <name val="Helvetica Neue"/>
      <family val="2"/>
    </font>
    <font>
      <b/>
      <sz val="12"/>
      <color theme="1"/>
      <name val="Helvetica Neue"/>
      <family val="2"/>
    </font>
    <font>
      <sz val="12"/>
      <color theme="1"/>
      <name val="Courier New"/>
      <family val="1"/>
    </font>
    <font>
      <i/>
      <sz val="12"/>
      <color rgb="FF000000"/>
      <name val="Calibri"/>
      <family val="2"/>
      <scheme val="minor"/>
    </font>
    <font>
      <sz val="9"/>
      <color rgb="FF000000"/>
      <name val="Calibri (Brödtext)"/>
    </font>
    <font>
      <sz val="9"/>
      <color theme="1"/>
      <name val="Calibri (Brödtext)_x0000_"/>
    </font>
    <font>
      <b/>
      <sz val="9"/>
      <name val="Verdana"/>
      <family val="2"/>
    </font>
    <font>
      <sz val="9"/>
      <name val="Verdana"/>
      <family val="2"/>
    </font>
  </fonts>
  <fills count="80">
    <fill>
      <patternFill patternType="none"/>
    </fill>
    <fill>
      <patternFill patternType="gray125"/>
    </fill>
    <fill>
      <patternFill patternType="solid">
        <fgColor rgb="FFE8E583"/>
        <bgColor indexed="64"/>
      </patternFill>
    </fill>
    <fill>
      <patternFill patternType="solid">
        <fgColor rgb="FFEFE783"/>
        <bgColor indexed="64"/>
      </patternFill>
    </fill>
    <fill>
      <patternFill patternType="solid">
        <fgColor rgb="FFFEC87D"/>
        <bgColor indexed="64"/>
      </patternFill>
    </fill>
    <fill>
      <patternFill patternType="solid">
        <fgColor rgb="FFACD380"/>
        <bgColor indexed="64"/>
      </patternFill>
    </fill>
    <fill>
      <patternFill patternType="solid">
        <fgColor rgb="FFFEDA80"/>
        <bgColor indexed="64"/>
      </patternFill>
    </fill>
    <fill>
      <patternFill patternType="solid">
        <fgColor rgb="FFE6E483"/>
        <bgColor indexed="64"/>
      </patternFill>
    </fill>
    <fill>
      <patternFill patternType="solid">
        <fgColor rgb="FF70C27C"/>
        <bgColor indexed="64"/>
      </patternFill>
    </fill>
    <fill>
      <patternFill patternType="solid">
        <fgColor rgb="FFDBE182"/>
        <bgColor indexed="64"/>
      </patternFill>
    </fill>
    <fill>
      <patternFill patternType="solid">
        <fgColor rgb="FFFDD47F"/>
        <bgColor indexed="64"/>
      </patternFill>
    </fill>
    <fill>
      <patternFill patternType="solid">
        <fgColor rgb="FFFEE883"/>
        <bgColor indexed="64"/>
      </patternFill>
    </fill>
    <fill>
      <patternFill patternType="solid">
        <fgColor rgb="FFFDD07E"/>
        <bgColor indexed="64"/>
      </patternFill>
    </fill>
    <fill>
      <patternFill patternType="solid">
        <fgColor rgb="FFFCC37C"/>
        <bgColor indexed="64"/>
      </patternFill>
    </fill>
    <fill>
      <patternFill patternType="solid">
        <fgColor rgb="FFB7D780"/>
        <bgColor indexed="64"/>
      </patternFill>
    </fill>
    <fill>
      <patternFill patternType="solid">
        <fgColor rgb="FFFAEA84"/>
        <bgColor indexed="64"/>
      </patternFill>
    </fill>
    <fill>
      <patternFill patternType="solid">
        <fgColor rgb="FFFEE482"/>
        <bgColor indexed="64"/>
      </patternFill>
    </fill>
    <fill>
      <patternFill patternType="solid">
        <fgColor rgb="FFFA9E75"/>
        <bgColor indexed="64"/>
      </patternFill>
    </fill>
    <fill>
      <patternFill patternType="solid">
        <fgColor rgb="FFFBA777"/>
        <bgColor indexed="64"/>
      </patternFill>
    </fill>
    <fill>
      <patternFill patternType="solid">
        <fgColor rgb="FFD8E082"/>
        <bgColor indexed="64"/>
      </patternFill>
    </fill>
    <fill>
      <patternFill patternType="solid">
        <fgColor rgb="FF8CCA7E"/>
        <bgColor indexed="64"/>
      </patternFill>
    </fill>
    <fill>
      <patternFill patternType="solid">
        <fgColor rgb="FFF86F6C"/>
        <bgColor indexed="64"/>
      </patternFill>
    </fill>
    <fill>
      <patternFill patternType="solid">
        <fgColor rgb="FFF4E884"/>
        <bgColor indexed="64"/>
      </patternFill>
    </fill>
    <fill>
      <patternFill patternType="solid">
        <fgColor rgb="FFFA9072"/>
        <bgColor indexed="64"/>
      </patternFill>
    </fill>
    <fill>
      <patternFill patternType="solid">
        <fgColor rgb="FFBBD881"/>
        <bgColor indexed="64"/>
      </patternFill>
    </fill>
    <fill>
      <patternFill patternType="solid">
        <fgColor rgb="FFF8696B"/>
        <bgColor indexed="64"/>
      </patternFill>
    </fill>
    <fill>
      <patternFill patternType="solid">
        <fgColor rgb="FFFDC67C"/>
        <bgColor indexed="64"/>
      </patternFill>
    </fill>
    <fill>
      <patternFill patternType="solid">
        <fgColor rgb="FFFA8F72"/>
        <bgColor indexed="64"/>
      </patternFill>
    </fill>
    <fill>
      <patternFill patternType="solid">
        <fgColor rgb="FFFCB479"/>
        <bgColor indexed="64"/>
      </patternFill>
    </fill>
    <fill>
      <patternFill patternType="solid">
        <fgColor rgb="FFF7E984"/>
        <bgColor indexed="64"/>
      </patternFill>
    </fill>
    <fill>
      <patternFill patternType="solid">
        <fgColor rgb="FFD1DE82"/>
        <bgColor indexed="64"/>
      </patternFill>
    </fill>
    <fill>
      <patternFill patternType="solid">
        <fgColor rgb="FF90CB7E"/>
        <bgColor indexed="64"/>
      </patternFill>
    </fill>
    <fill>
      <patternFill patternType="solid">
        <fgColor rgb="FFFDCB7D"/>
        <bgColor indexed="64"/>
      </patternFill>
    </fill>
    <fill>
      <patternFill patternType="solid">
        <fgColor rgb="FFFEDD81"/>
        <bgColor indexed="64"/>
      </patternFill>
    </fill>
    <fill>
      <patternFill patternType="solid">
        <fgColor rgb="FFFA9B74"/>
        <bgColor indexed="64"/>
      </patternFill>
    </fill>
    <fill>
      <patternFill patternType="solid">
        <fgColor rgb="FFFCBD7B"/>
        <bgColor indexed="64"/>
      </patternFill>
    </fill>
    <fill>
      <patternFill patternType="solid">
        <fgColor rgb="FFF86A6B"/>
        <bgColor indexed="64"/>
      </patternFill>
    </fill>
    <fill>
      <patternFill patternType="solid">
        <fgColor rgb="FFFEDE81"/>
        <bgColor indexed="64"/>
      </patternFill>
    </fill>
    <fill>
      <patternFill patternType="solid">
        <fgColor rgb="FFFDD67F"/>
        <bgColor indexed="64"/>
      </patternFill>
    </fill>
    <fill>
      <patternFill patternType="solid">
        <fgColor rgb="FFFEE282"/>
        <bgColor indexed="64"/>
      </patternFill>
    </fill>
    <fill>
      <patternFill patternType="solid">
        <fgColor rgb="FFABD380"/>
        <bgColor indexed="64"/>
      </patternFill>
    </fill>
    <fill>
      <patternFill patternType="solid">
        <fgColor rgb="FFFEE783"/>
        <bgColor indexed="64"/>
      </patternFill>
    </fill>
    <fill>
      <patternFill patternType="solid">
        <fgColor rgb="FF9BCE7F"/>
        <bgColor indexed="64"/>
      </patternFill>
    </fill>
    <fill>
      <patternFill patternType="solid">
        <fgColor rgb="FFFCEA84"/>
        <bgColor indexed="64"/>
      </patternFill>
    </fill>
    <fill>
      <patternFill patternType="solid">
        <fgColor rgb="FFFBAD78"/>
        <bgColor indexed="64"/>
      </patternFill>
    </fill>
    <fill>
      <patternFill patternType="solid">
        <fgColor rgb="FFFDCF7E"/>
        <bgColor indexed="64"/>
      </patternFill>
    </fill>
    <fill>
      <patternFill patternType="solid">
        <fgColor rgb="FFC0D981"/>
        <bgColor indexed="64"/>
      </patternFill>
    </fill>
    <fill>
      <patternFill patternType="solid">
        <fgColor rgb="FFB8D780"/>
        <bgColor indexed="64"/>
      </patternFill>
    </fill>
    <fill>
      <patternFill patternType="solid">
        <fgColor rgb="FFC6DB81"/>
        <bgColor indexed="64"/>
      </patternFill>
    </fill>
    <fill>
      <patternFill patternType="solid">
        <fgColor rgb="FFD0DE82"/>
        <bgColor indexed="64"/>
      </patternFill>
    </fill>
    <fill>
      <patternFill patternType="solid">
        <fgColor rgb="FFCCDD82"/>
        <bgColor indexed="64"/>
      </patternFill>
    </fill>
    <fill>
      <patternFill patternType="solid">
        <fgColor rgb="FFFBA175"/>
        <bgColor indexed="64"/>
      </patternFill>
    </fill>
    <fill>
      <patternFill patternType="solid">
        <fgColor rgb="FFF1E784"/>
        <bgColor indexed="64"/>
      </patternFill>
    </fill>
    <fill>
      <patternFill patternType="solid">
        <fgColor rgb="FFFFEB84"/>
        <bgColor indexed="64"/>
      </patternFill>
    </fill>
    <fill>
      <patternFill patternType="solid">
        <fgColor rgb="FFCBDC81"/>
        <bgColor indexed="64"/>
      </patternFill>
    </fill>
    <fill>
      <patternFill patternType="solid">
        <fgColor rgb="FFE5E483"/>
        <bgColor indexed="64"/>
      </patternFill>
    </fill>
    <fill>
      <patternFill patternType="solid">
        <fgColor rgb="FFDFE283"/>
        <bgColor indexed="64"/>
      </patternFill>
    </fill>
    <fill>
      <patternFill patternType="solid">
        <fgColor rgb="FFFCB97A"/>
        <bgColor indexed="64"/>
      </patternFill>
    </fill>
    <fill>
      <patternFill patternType="solid">
        <fgColor rgb="FF63BE7B"/>
        <bgColor indexed="64"/>
      </patternFill>
    </fill>
    <fill>
      <patternFill patternType="solid">
        <fgColor rgb="FF92CC7E"/>
        <bgColor indexed="64"/>
      </patternFill>
    </fill>
    <fill>
      <patternFill patternType="solid">
        <fgColor rgb="FFFEDF81"/>
        <bgColor indexed="64"/>
      </patternFill>
    </fill>
    <fill>
      <patternFill patternType="solid">
        <fgColor rgb="FFFDC97D"/>
        <bgColor indexed="64"/>
      </patternFill>
    </fill>
    <fill>
      <patternFill patternType="solid">
        <fgColor rgb="FFFDCA7D"/>
        <bgColor indexed="64"/>
      </patternFill>
    </fill>
    <fill>
      <patternFill patternType="solid">
        <fgColor rgb="FFFEE983"/>
        <bgColor indexed="64"/>
      </patternFill>
    </fill>
    <fill>
      <patternFill patternType="solid">
        <fgColor rgb="FFC1D981"/>
        <bgColor indexed="64"/>
      </patternFill>
    </fill>
    <fill>
      <patternFill patternType="solid">
        <fgColor rgb="FFF97F6F"/>
        <bgColor indexed="64"/>
      </patternFill>
    </fill>
    <fill>
      <patternFill patternType="solid">
        <fgColor rgb="FFFBB078"/>
        <bgColor indexed="64"/>
      </patternFill>
    </fill>
    <fill>
      <patternFill patternType="solid">
        <fgColor rgb="FFCFDE82"/>
        <bgColor indexed="64"/>
      </patternFill>
    </fill>
    <fill>
      <patternFill patternType="solid">
        <fgColor rgb="FF7BC57D"/>
        <bgColor indexed="64"/>
      </patternFill>
    </fill>
    <fill>
      <patternFill patternType="solid">
        <fgColor rgb="FFFBAF78"/>
        <bgColor indexed="64"/>
      </patternFill>
    </fill>
    <fill>
      <patternFill patternType="solid">
        <fgColor rgb="FFFCC07B"/>
        <bgColor indexed="64"/>
      </patternFill>
    </fill>
    <fill>
      <patternFill patternType="solid">
        <fgColor rgb="FFF9EA84"/>
        <bgColor indexed="64"/>
      </patternFill>
    </fill>
    <fill>
      <patternFill patternType="solid">
        <fgColor rgb="FFFBA276"/>
        <bgColor indexed="64"/>
      </patternFill>
    </fill>
    <fill>
      <patternFill patternType="solid">
        <fgColor rgb="FFFEEA83"/>
        <bgColor indexed="64"/>
      </patternFill>
    </fill>
    <fill>
      <patternFill patternType="solid">
        <fgColor rgb="FFFBA676"/>
        <bgColor indexed="64"/>
      </patternFill>
    </fill>
    <fill>
      <patternFill patternType="solid">
        <fgColor rgb="FFFFE883"/>
        <bgColor indexed="64"/>
      </patternFill>
    </fill>
    <fill>
      <patternFill patternType="solid">
        <fgColor rgb="FFE9E583"/>
        <bgColor indexed="64"/>
      </patternFill>
    </fill>
    <fill>
      <patternFill patternType="solid">
        <fgColor rgb="FFFDD57F"/>
        <bgColor indexed="64"/>
      </patternFill>
    </fill>
    <fill>
      <patternFill patternType="solid">
        <fgColor rgb="FFDCE182"/>
        <bgColor indexed="64"/>
      </patternFill>
    </fill>
    <fill>
      <patternFill patternType="solid">
        <fgColor rgb="FFFEDC81"/>
        <bgColor indexed="64"/>
      </patternFill>
    </fill>
  </fills>
  <borders count="23">
    <border>
      <left/>
      <right/>
      <top/>
      <bottom/>
      <diagonal/>
    </border>
    <border>
      <left/>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bottom style="thin">
        <color theme="1"/>
      </bottom>
      <diagonal/>
    </border>
    <border>
      <left/>
      <right/>
      <top/>
      <bottom style="double">
        <color theme="1"/>
      </bottom>
      <diagonal/>
    </border>
    <border>
      <left/>
      <right/>
      <top style="medium">
        <color indexed="64"/>
      </top>
      <bottom/>
      <diagonal/>
    </border>
    <border>
      <left/>
      <right/>
      <top/>
      <bottom style="medium">
        <color indexed="64"/>
      </bottom>
      <diagonal/>
    </border>
    <border>
      <left/>
      <right/>
      <top style="medium">
        <color indexed="64"/>
      </top>
      <bottom style="thin">
        <color auto="1"/>
      </bottom>
      <diagonal/>
    </border>
    <border>
      <left/>
      <right style="thin">
        <color indexed="64"/>
      </right>
      <top style="medium">
        <color auto="1"/>
      </top>
      <bottom style="thin">
        <color auto="1"/>
      </bottom>
      <diagonal/>
    </border>
    <border>
      <left style="thin">
        <color theme="1"/>
      </left>
      <right/>
      <top style="thin">
        <color theme="1"/>
      </top>
      <bottom/>
      <diagonal/>
    </border>
    <border>
      <left/>
      <right/>
      <top style="thin">
        <color theme="1"/>
      </top>
      <bottom/>
      <diagonal/>
    </border>
    <border>
      <left/>
      <right style="thin">
        <color theme="1"/>
      </right>
      <top style="thin">
        <color theme="1"/>
      </top>
      <bottom/>
      <diagonal/>
    </border>
    <border>
      <left style="thin">
        <color theme="1"/>
      </left>
      <right/>
      <top/>
      <bottom/>
      <diagonal/>
    </border>
    <border>
      <left/>
      <right style="thin">
        <color theme="1"/>
      </right>
      <top/>
      <bottom/>
      <diagonal/>
    </border>
    <border>
      <left style="thin">
        <color theme="1"/>
      </left>
      <right/>
      <top/>
      <bottom style="thin">
        <color theme="1"/>
      </bottom>
      <diagonal/>
    </border>
    <border>
      <left/>
      <right style="thin">
        <color theme="1"/>
      </right>
      <top/>
      <bottom style="thin">
        <color theme="1"/>
      </bottom>
      <diagonal/>
    </border>
    <border>
      <left/>
      <right/>
      <top style="thin">
        <color rgb="FFFF0000"/>
      </top>
      <bottom style="thin">
        <color rgb="FFFF0000"/>
      </bottom>
      <diagonal/>
    </border>
    <border>
      <left/>
      <right style="thin">
        <color rgb="FFFF0000"/>
      </right>
      <top style="thin">
        <color rgb="FFFF0000"/>
      </top>
      <bottom style="thin">
        <color rgb="FFFF0000"/>
      </bottom>
      <diagonal/>
    </border>
    <border>
      <left style="thin">
        <color rgb="FFFF0000"/>
      </left>
      <right/>
      <top style="thin">
        <color rgb="FFFF0000"/>
      </top>
      <bottom style="thin">
        <color rgb="FFFF0000"/>
      </bottom>
      <diagonal/>
    </border>
    <border>
      <left/>
      <right style="thin">
        <color theme="1"/>
      </right>
      <top style="thin">
        <color auto="1"/>
      </top>
      <bottom/>
      <diagonal/>
    </border>
    <border>
      <left/>
      <right style="thin">
        <color theme="1"/>
      </right>
      <top/>
      <bottom style="medium">
        <color indexed="64"/>
      </bottom>
      <diagonal/>
    </border>
  </borders>
  <cellStyleXfs count="2">
    <xf numFmtId="0" fontId="0" fillId="0" borderId="0"/>
    <xf numFmtId="0" fontId="1" fillId="0" borderId="0" applyNumberFormat="0" applyFill="0" applyBorder="0" applyAlignment="0" applyProtection="0"/>
  </cellStyleXfs>
  <cellXfs count="156">
    <xf numFmtId="0" fontId="0" fillId="0" borderId="0" xfId="0"/>
    <xf numFmtId="0" fontId="0" fillId="0" borderId="1" xfId="0" applyBorder="1"/>
    <xf numFmtId="0" fontId="0" fillId="0" borderId="1" xfId="0" applyFill="1" applyBorder="1"/>
    <xf numFmtId="0" fontId="0" fillId="0" borderId="3" xfId="0" applyFill="1" applyBorder="1"/>
    <xf numFmtId="0" fontId="3" fillId="0" borderId="0" xfId="0" applyFont="1"/>
    <xf numFmtId="0" fontId="6" fillId="0" borderId="0" xfId="0" applyFont="1"/>
    <xf numFmtId="0" fontId="7" fillId="0" borderId="0" xfId="0" applyFont="1"/>
    <xf numFmtId="0" fontId="8" fillId="0" borderId="0" xfId="1" applyFont="1"/>
    <xf numFmtId="0" fontId="9" fillId="5" borderId="0" xfId="0" applyFont="1" applyFill="1" applyAlignment="1">
      <alignment horizontal="right" vertical="center"/>
    </xf>
    <xf numFmtId="0" fontId="9" fillId="6" borderId="0" xfId="0" applyFont="1" applyFill="1" applyAlignment="1">
      <alignment horizontal="right" vertical="center"/>
    </xf>
    <xf numFmtId="0" fontId="9" fillId="2" borderId="0" xfId="0" applyFont="1" applyFill="1" applyAlignment="1">
      <alignment horizontal="right" vertical="center"/>
    </xf>
    <xf numFmtId="0" fontId="9" fillId="7" borderId="0" xfId="0" applyFont="1" applyFill="1" applyAlignment="1">
      <alignment horizontal="right" vertical="center"/>
    </xf>
    <xf numFmtId="0" fontId="9" fillId="8" borderId="0" xfId="0" applyFont="1" applyFill="1" applyAlignment="1">
      <alignment horizontal="right" vertical="center"/>
    </xf>
    <xf numFmtId="0" fontId="9" fillId="9" borderId="0" xfId="0" applyFont="1" applyFill="1" applyAlignment="1">
      <alignment horizontal="right" vertical="center"/>
    </xf>
    <xf numFmtId="0" fontId="9" fillId="10" borderId="0" xfId="0" applyFont="1" applyFill="1" applyAlignment="1">
      <alignment horizontal="right" vertical="center"/>
    </xf>
    <xf numFmtId="0" fontId="9" fillId="11" borderId="0" xfId="0" applyFont="1" applyFill="1" applyAlignment="1">
      <alignment horizontal="right" vertical="center"/>
    </xf>
    <xf numFmtId="0" fontId="9" fillId="12" borderId="0" xfId="0" applyFont="1" applyFill="1" applyAlignment="1">
      <alignment horizontal="right" vertical="center"/>
    </xf>
    <xf numFmtId="0" fontId="9" fillId="13" borderId="0" xfId="0" applyFont="1" applyFill="1" applyAlignment="1">
      <alignment horizontal="right" vertical="center"/>
    </xf>
    <xf numFmtId="0" fontId="9" fillId="14" borderId="0" xfId="0" applyFont="1" applyFill="1" applyAlignment="1">
      <alignment horizontal="right" vertical="center"/>
    </xf>
    <xf numFmtId="0" fontId="9" fillId="15" borderId="0" xfId="0" applyFont="1" applyFill="1" applyAlignment="1">
      <alignment horizontal="right" vertical="center"/>
    </xf>
    <xf numFmtId="0" fontId="9" fillId="16" borderId="0" xfId="0" applyFont="1" applyFill="1" applyAlignment="1">
      <alignment horizontal="right" vertical="center"/>
    </xf>
    <xf numFmtId="0" fontId="9" fillId="17" borderId="0" xfId="0" applyFont="1" applyFill="1" applyAlignment="1">
      <alignment horizontal="right" vertical="center"/>
    </xf>
    <xf numFmtId="0" fontId="9" fillId="18" borderId="0" xfId="0" applyFont="1" applyFill="1" applyAlignment="1">
      <alignment horizontal="right" vertical="center"/>
    </xf>
    <xf numFmtId="0" fontId="9" fillId="19" borderId="0" xfId="0" applyFont="1" applyFill="1" applyAlignment="1">
      <alignment horizontal="right" vertical="center"/>
    </xf>
    <xf numFmtId="0" fontId="9" fillId="20" borderId="0" xfId="0" applyFont="1" applyFill="1" applyAlignment="1">
      <alignment horizontal="right" vertical="center"/>
    </xf>
    <xf numFmtId="0" fontId="9" fillId="21" borderId="0" xfId="0" applyFont="1" applyFill="1" applyAlignment="1">
      <alignment horizontal="right" vertical="center"/>
    </xf>
    <xf numFmtId="0" fontId="9" fillId="22" borderId="0" xfId="0" applyFont="1" applyFill="1" applyAlignment="1">
      <alignment horizontal="right" vertical="center"/>
    </xf>
    <xf numFmtId="0" fontId="9" fillId="23" borderId="0" xfId="0" applyFont="1" applyFill="1" applyAlignment="1">
      <alignment horizontal="right" vertical="center"/>
    </xf>
    <xf numFmtId="0" fontId="9" fillId="24" borderId="0" xfId="0" applyFont="1" applyFill="1" applyAlignment="1">
      <alignment horizontal="right" vertical="center"/>
    </xf>
    <xf numFmtId="0" fontId="9" fillId="25" borderId="0" xfId="0" applyFont="1" applyFill="1" applyAlignment="1">
      <alignment horizontal="right" vertical="center"/>
    </xf>
    <xf numFmtId="0" fontId="9" fillId="26" borderId="0" xfId="0" applyFont="1" applyFill="1" applyAlignment="1">
      <alignment horizontal="right" vertical="center"/>
    </xf>
    <xf numFmtId="0" fontId="9" fillId="27" borderId="0" xfId="0" applyFont="1" applyFill="1" applyAlignment="1">
      <alignment horizontal="right" vertical="center"/>
    </xf>
    <xf numFmtId="0" fontId="9" fillId="28" borderId="0" xfId="0" applyFont="1" applyFill="1" applyAlignment="1">
      <alignment horizontal="right" vertical="center"/>
    </xf>
    <xf numFmtId="0" fontId="9" fillId="29" borderId="0" xfId="0" applyFont="1" applyFill="1" applyAlignment="1">
      <alignment horizontal="right" vertical="center"/>
    </xf>
    <xf numFmtId="0" fontId="9" fillId="30" borderId="0" xfId="0" applyFont="1" applyFill="1" applyAlignment="1">
      <alignment horizontal="right" vertical="center"/>
    </xf>
    <xf numFmtId="0" fontId="9" fillId="31" borderId="0" xfId="0" applyFont="1" applyFill="1" applyAlignment="1">
      <alignment horizontal="right" vertical="center"/>
    </xf>
    <xf numFmtId="0" fontId="9" fillId="32" borderId="0" xfId="0" applyFont="1" applyFill="1" applyAlignment="1">
      <alignment horizontal="right" vertical="center"/>
    </xf>
    <xf numFmtId="0" fontId="9" fillId="33" borderId="0" xfId="0" applyFont="1" applyFill="1" applyAlignment="1">
      <alignment horizontal="right" vertical="center"/>
    </xf>
    <xf numFmtId="0" fontId="9" fillId="34" borderId="0" xfId="0" applyFont="1" applyFill="1" applyAlignment="1">
      <alignment horizontal="right" vertical="center"/>
    </xf>
    <xf numFmtId="0" fontId="9" fillId="35" borderId="0" xfId="0" applyFont="1" applyFill="1" applyAlignment="1">
      <alignment horizontal="right" vertical="center"/>
    </xf>
    <xf numFmtId="0" fontId="9" fillId="36" borderId="0" xfId="0" applyFont="1" applyFill="1" applyAlignment="1">
      <alignment horizontal="right" vertical="center"/>
    </xf>
    <xf numFmtId="0" fontId="9" fillId="37" borderId="0" xfId="0" applyFont="1" applyFill="1" applyAlignment="1">
      <alignment horizontal="right" vertical="center"/>
    </xf>
    <xf numFmtId="0" fontId="9" fillId="38" borderId="0" xfId="0" applyFont="1" applyFill="1" applyAlignment="1">
      <alignment horizontal="right" vertical="center"/>
    </xf>
    <xf numFmtId="0" fontId="9" fillId="39" borderId="0" xfId="0" applyFont="1" applyFill="1" applyAlignment="1">
      <alignment horizontal="right" vertical="center"/>
    </xf>
    <xf numFmtId="0" fontId="9" fillId="40" borderId="0" xfId="0" applyFont="1" applyFill="1" applyAlignment="1">
      <alignment horizontal="right" vertical="center"/>
    </xf>
    <xf numFmtId="0" fontId="9" fillId="41" borderId="0" xfId="0" applyFont="1" applyFill="1" applyAlignment="1">
      <alignment horizontal="right" vertical="center"/>
    </xf>
    <xf numFmtId="0" fontId="9" fillId="42" borderId="0" xfId="0" applyFont="1" applyFill="1" applyAlignment="1">
      <alignment horizontal="right" vertical="center"/>
    </xf>
    <xf numFmtId="0" fontId="9" fillId="43" borderId="0" xfId="0" applyFont="1" applyFill="1" applyAlignment="1">
      <alignment horizontal="right" vertical="center"/>
    </xf>
    <xf numFmtId="0" fontId="9" fillId="44" borderId="0" xfId="0" applyFont="1" applyFill="1" applyAlignment="1">
      <alignment horizontal="right" vertical="center"/>
    </xf>
    <xf numFmtId="0" fontId="9" fillId="45" borderId="0" xfId="0" applyFont="1" applyFill="1" applyAlignment="1">
      <alignment horizontal="right" vertical="center"/>
    </xf>
    <xf numFmtId="0" fontId="9" fillId="46" borderId="0" xfId="0" applyFont="1" applyFill="1" applyAlignment="1">
      <alignment horizontal="right" vertical="center"/>
    </xf>
    <xf numFmtId="0" fontId="9" fillId="47" borderId="0" xfId="0" applyFont="1" applyFill="1" applyAlignment="1">
      <alignment horizontal="right" vertical="center"/>
    </xf>
    <xf numFmtId="0" fontId="9" fillId="48" borderId="0" xfId="0" applyFont="1" applyFill="1" applyAlignment="1">
      <alignment horizontal="right" vertical="center"/>
    </xf>
    <xf numFmtId="0" fontId="9" fillId="49" borderId="0" xfId="0" applyFont="1" applyFill="1" applyAlignment="1">
      <alignment horizontal="right" vertical="center"/>
    </xf>
    <xf numFmtId="0" fontId="9" fillId="50" borderId="0" xfId="0" applyFont="1" applyFill="1" applyAlignment="1">
      <alignment horizontal="right" vertical="center"/>
    </xf>
    <xf numFmtId="0" fontId="9" fillId="51" borderId="0" xfId="0" applyFont="1" applyFill="1" applyAlignment="1">
      <alignment horizontal="right" vertical="center"/>
    </xf>
    <xf numFmtId="0" fontId="9" fillId="52" borderId="0" xfId="0" applyFont="1" applyFill="1" applyAlignment="1">
      <alignment horizontal="right" vertical="center"/>
    </xf>
    <xf numFmtId="0" fontId="9" fillId="53" borderId="0" xfId="0" applyFont="1" applyFill="1" applyAlignment="1">
      <alignment horizontal="right" vertical="center"/>
    </xf>
    <xf numFmtId="0" fontId="9" fillId="54" borderId="0" xfId="0" applyFont="1" applyFill="1" applyAlignment="1">
      <alignment horizontal="right" vertical="center"/>
    </xf>
    <xf numFmtId="0" fontId="9" fillId="55" borderId="0" xfId="0" applyFont="1" applyFill="1" applyAlignment="1">
      <alignment horizontal="right" vertical="center"/>
    </xf>
    <xf numFmtId="0" fontId="9" fillId="56" borderId="0" xfId="0" applyFont="1" applyFill="1" applyAlignment="1">
      <alignment horizontal="right" vertical="center"/>
    </xf>
    <xf numFmtId="0" fontId="9" fillId="57" borderId="0" xfId="0" applyFont="1" applyFill="1" applyAlignment="1">
      <alignment horizontal="right" vertical="center"/>
    </xf>
    <xf numFmtId="0" fontId="9" fillId="58" borderId="0" xfId="0" applyFont="1" applyFill="1" applyAlignment="1">
      <alignment horizontal="right" vertical="center"/>
    </xf>
    <xf numFmtId="0" fontId="9" fillId="59" borderId="0" xfId="0" applyFont="1" applyFill="1" applyAlignment="1">
      <alignment horizontal="right" vertical="center"/>
    </xf>
    <xf numFmtId="0" fontId="9" fillId="60" borderId="0" xfId="0" applyFont="1" applyFill="1" applyAlignment="1">
      <alignment horizontal="right" vertical="center"/>
    </xf>
    <xf numFmtId="0" fontId="9" fillId="61" borderId="0" xfId="0" applyFont="1" applyFill="1" applyAlignment="1">
      <alignment horizontal="right" vertical="center"/>
    </xf>
    <xf numFmtId="0" fontId="9" fillId="62" borderId="0" xfId="0" applyFont="1" applyFill="1" applyAlignment="1">
      <alignment horizontal="right" vertical="center"/>
    </xf>
    <xf numFmtId="0" fontId="9" fillId="63" borderId="0" xfId="0" applyFont="1" applyFill="1" applyAlignment="1">
      <alignment horizontal="right" vertical="center"/>
    </xf>
    <xf numFmtId="0" fontId="9" fillId="64" borderId="0" xfId="0" applyFont="1" applyFill="1" applyAlignment="1">
      <alignment horizontal="right" vertical="center"/>
    </xf>
    <xf numFmtId="0" fontId="9" fillId="65" borderId="0" xfId="0" applyFont="1" applyFill="1" applyAlignment="1">
      <alignment horizontal="right" vertical="center"/>
    </xf>
    <xf numFmtId="0" fontId="9" fillId="66" borderId="0" xfId="0" applyFont="1" applyFill="1" applyAlignment="1">
      <alignment horizontal="right" vertical="center"/>
    </xf>
    <xf numFmtId="0" fontId="9" fillId="67" borderId="0" xfId="0" applyFont="1" applyFill="1" applyAlignment="1">
      <alignment horizontal="right" vertical="center"/>
    </xf>
    <xf numFmtId="0" fontId="9" fillId="68" borderId="0" xfId="0" applyFont="1" applyFill="1" applyAlignment="1">
      <alignment horizontal="right" vertical="center"/>
    </xf>
    <xf numFmtId="0" fontId="9" fillId="69" borderId="0" xfId="0" applyFont="1" applyFill="1" applyAlignment="1">
      <alignment horizontal="right" vertical="center"/>
    </xf>
    <xf numFmtId="0" fontId="9" fillId="70" borderId="0" xfId="0" applyFont="1" applyFill="1" applyAlignment="1">
      <alignment horizontal="right" vertical="center"/>
    </xf>
    <xf numFmtId="0" fontId="9" fillId="71" borderId="0" xfId="0" applyFont="1" applyFill="1" applyAlignment="1">
      <alignment horizontal="right" vertical="center"/>
    </xf>
    <xf numFmtId="0" fontId="9" fillId="72" borderId="0" xfId="0" applyFont="1" applyFill="1" applyAlignment="1">
      <alignment horizontal="right" vertical="center"/>
    </xf>
    <xf numFmtId="0" fontId="9" fillId="73" borderId="0" xfId="0" applyFont="1" applyFill="1" applyAlignment="1">
      <alignment horizontal="right" vertical="center"/>
    </xf>
    <xf numFmtId="0" fontId="9" fillId="74" borderId="0" xfId="0" applyFont="1" applyFill="1" applyAlignment="1">
      <alignment horizontal="right" vertical="center"/>
    </xf>
    <xf numFmtId="0" fontId="0" fillId="0" borderId="0" xfId="0" applyBorder="1"/>
    <xf numFmtId="0" fontId="0" fillId="0" borderId="6" xfId="0" applyBorder="1"/>
    <xf numFmtId="0" fontId="0" fillId="0" borderId="0" xfId="0" applyFill="1" applyBorder="1" applyAlignment="1"/>
    <xf numFmtId="0" fontId="0" fillId="0" borderId="8" xfId="0" applyFill="1" applyBorder="1" applyAlignment="1"/>
    <xf numFmtId="0" fontId="10" fillId="0" borderId="9" xfId="0" applyFont="1" applyFill="1" applyBorder="1" applyAlignment="1">
      <alignment horizontal="center"/>
    </xf>
    <xf numFmtId="0" fontId="10" fillId="2" borderId="9" xfId="0" applyFont="1" applyFill="1" applyBorder="1" applyAlignment="1">
      <alignment horizontal="center"/>
    </xf>
    <xf numFmtId="0" fontId="10" fillId="2" borderId="10" xfId="0" applyFont="1" applyFill="1" applyBorder="1" applyAlignment="1">
      <alignment horizontal="center"/>
    </xf>
    <xf numFmtId="0" fontId="10" fillId="3" borderId="9" xfId="0" applyFont="1" applyFill="1" applyBorder="1" applyAlignment="1">
      <alignment horizontal="center"/>
    </xf>
    <xf numFmtId="0" fontId="10" fillId="3" borderId="10" xfId="0" applyFont="1" applyFill="1" applyBorder="1" applyAlignment="1">
      <alignment horizontal="center"/>
    </xf>
    <xf numFmtId="0" fontId="10" fillId="4" borderId="9" xfId="0" applyFont="1" applyFill="1" applyBorder="1" applyAlignment="1">
      <alignment horizontal="center"/>
    </xf>
    <xf numFmtId="0" fontId="11" fillId="0" borderId="0" xfId="0" applyFont="1"/>
    <xf numFmtId="0" fontId="2" fillId="0" borderId="9" xfId="0" applyFont="1" applyFill="1" applyBorder="1" applyAlignment="1">
      <alignment horizontal="center"/>
    </xf>
    <xf numFmtId="0" fontId="12" fillId="0" borderId="0" xfId="0" applyFont="1" applyFill="1" applyBorder="1" applyAlignment="1"/>
    <xf numFmtId="1" fontId="12" fillId="0" borderId="0" xfId="0" applyNumberFormat="1" applyFont="1" applyFill="1" applyBorder="1" applyAlignment="1"/>
    <xf numFmtId="2" fontId="12" fillId="0" borderId="0" xfId="0" applyNumberFormat="1" applyFont="1" applyFill="1" applyBorder="1" applyAlignment="1"/>
    <xf numFmtId="164" fontId="12" fillId="0" borderId="0" xfId="0" applyNumberFormat="1" applyFont="1" applyFill="1" applyBorder="1" applyAlignment="1"/>
    <xf numFmtId="164" fontId="11" fillId="0" borderId="0" xfId="0" applyNumberFormat="1" applyFont="1" applyFill="1" applyBorder="1" applyAlignment="1"/>
    <xf numFmtId="166" fontId="0" fillId="0" borderId="0" xfId="0" applyNumberFormat="1" applyFill="1" applyBorder="1" applyAlignment="1"/>
    <xf numFmtId="166" fontId="0" fillId="0" borderId="0" xfId="0" applyNumberFormat="1"/>
    <xf numFmtId="167" fontId="12" fillId="0" borderId="0" xfId="0" applyNumberFormat="1" applyFont="1" applyFill="1" applyBorder="1" applyAlignment="1"/>
    <xf numFmtId="0" fontId="10" fillId="75" borderId="9" xfId="0" applyFont="1" applyFill="1" applyBorder="1" applyAlignment="1">
      <alignment horizontal="center"/>
    </xf>
    <xf numFmtId="0" fontId="10" fillId="75" borderId="10" xfId="0" applyFont="1" applyFill="1" applyBorder="1" applyAlignment="1">
      <alignment horizontal="center"/>
    </xf>
    <xf numFmtId="0" fontId="9" fillId="76" borderId="0" xfId="0" applyFont="1" applyFill="1" applyAlignment="1">
      <alignment horizontal="right" vertical="center"/>
    </xf>
    <xf numFmtId="0" fontId="9" fillId="77" borderId="0" xfId="0" applyFont="1" applyFill="1" applyAlignment="1">
      <alignment horizontal="right" vertical="center"/>
    </xf>
    <xf numFmtId="0" fontId="9" fillId="78" borderId="0" xfId="0" applyFont="1" applyFill="1" applyAlignment="1">
      <alignment horizontal="right" vertical="center"/>
    </xf>
    <xf numFmtId="0" fontId="2" fillId="0" borderId="7" xfId="0" applyFont="1" applyFill="1" applyBorder="1" applyAlignment="1">
      <alignment horizontal="center"/>
    </xf>
    <xf numFmtId="1" fontId="0" fillId="0" borderId="11" xfId="0" applyNumberFormat="1" applyBorder="1"/>
    <xf numFmtId="0" fontId="0" fillId="0" borderId="12" xfId="0" applyBorder="1"/>
    <xf numFmtId="1" fontId="0" fillId="0" borderId="12" xfId="0" applyNumberFormat="1" applyBorder="1"/>
    <xf numFmtId="2" fontId="0" fillId="0" borderId="12" xfId="0" applyNumberFormat="1" applyBorder="1"/>
    <xf numFmtId="165" fontId="0" fillId="0" borderId="13" xfId="0" applyNumberFormat="1" applyBorder="1"/>
    <xf numFmtId="1" fontId="12" fillId="0" borderId="14" xfId="0" applyNumberFormat="1" applyFont="1" applyFill="1" applyBorder="1" applyAlignment="1"/>
    <xf numFmtId="167" fontId="12" fillId="0" borderId="15" xfId="0" applyNumberFormat="1" applyFont="1" applyFill="1" applyBorder="1" applyAlignment="1"/>
    <xf numFmtId="0" fontId="0" fillId="0" borderId="14" xfId="0" applyBorder="1"/>
    <xf numFmtId="1" fontId="0" fillId="0" borderId="0" xfId="0" applyNumberFormat="1" applyBorder="1"/>
    <xf numFmtId="2" fontId="0" fillId="0" borderId="0" xfId="0" applyNumberFormat="1" applyBorder="1"/>
    <xf numFmtId="167" fontId="0" fillId="0" borderId="15" xfId="0" applyNumberFormat="1" applyBorder="1"/>
    <xf numFmtId="1" fontId="0" fillId="0" borderId="16" xfId="0" applyNumberFormat="1" applyBorder="1"/>
    <xf numFmtId="0" fontId="12" fillId="0" borderId="5" xfId="0" applyFont="1" applyFill="1" applyBorder="1" applyAlignment="1"/>
    <xf numFmtId="1" fontId="12" fillId="0" borderId="5" xfId="0" applyNumberFormat="1" applyFont="1" applyFill="1" applyBorder="1" applyAlignment="1"/>
    <xf numFmtId="167" fontId="12" fillId="0" borderId="17" xfId="0" applyNumberFormat="1" applyFont="1" applyFill="1" applyBorder="1" applyAlignment="1"/>
    <xf numFmtId="1" fontId="12" fillId="0" borderId="18" xfId="0" applyNumberFormat="1" applyFont="1" applyFill="1" applyBorder="1" applyAlignment="1"/>
    <xf numFmtId="0" fontId="12" fillId="0" borderId="18" xfId="0" applyFont="1" applyFill="1" applyBorder="1" applyAlignment="1"/>
    <xf numFmtId="2" fontId="12" fillId="0" borderId="18" xfId="0" applyNumberFormat="1" applyFont="1" applyFill="1" applyBorder="1" applyAlignment="1"/>
    <xf numFmtId="0" fontId="13" fillId="0" borderId="20" xfId="0" applyFont="1" applyFill="1" applyBorder="1" applyAlignment="1"/>
    <xf numFmtId="0" fontId="10" fillId="7" borderId="9" xfId="0" applyFont="1" applyFill="1" applyBorder="1" applyAlignment="1">
      <alignment horizontal="center"/>
    </xf>
    <xf numFmtId="0" fontId="10" fillId="7" borderId="10" xfId="0" applyFont="1" applyFill="1" applyBorder="1" applyAlignment="1">
      <alignment horizontal="center"/>
    </xf>
    <xf numFmtId="0" fontId="10" fillId="79" borderId="9" xfId="0" applyFont="1" applyFill="1" applyBorder="1" applyAlignment="1">
      <alignment horizontal="center"/>
    </xf>
    <xf numFmtId="0" fontId="14" fillId="0" borderId="0" xfId="0" applyFont="1"/>
    <xf numFmtId="0" fontId="15" fillId="0" borderId="0" xfId="0" applyFont="1"/>
    <xf numFmtId="0" fontId="16" fillId="0" borderId="0" xfId="0" applyFont="1"/>
    <xf numFmtId="0" fontId="9" fillId="0" borderId="0" xfId="0" applyFont="1" applyBorder="1" applyAlignment="1">
      <alignment horizontal="right"/>
    </xf>
    <xf numFmtId="0" fontId="0" fillId="0" borderId="0" xfId="0" applyBorder="1" applyAlignment="1">
      <alignment horizontal="right"/>
    </xf>
    <xf numFmtId="0" fontId="0" fillId="0" borderId="0" xfId="0" applyAlignment="1">
      <alignment horizontal="right"/>
    </xf>
    <xf numFmtId="2" fontId="0" fillId="0" borderId="5" xfId="0" applyNumberFormat="1" applyBorder="1"/>
    <xf numFmtId="165" fontId="0" fillId="0" borderId="0" xfId="0" applyNumberFormat="1" applyBorder="1"/>
    <xf numFmtId="165" fontId="0" fillId="0" borderId="0" xfId="0" applyNumberFormat="1" applyFont="1" applyBorder="1"/>
    <xf numFmtId="165" fontId="11" fillId="0" borderId="19" xfId="0" applyNumberFormat="1" applyFont="1" applyFill="1" applyBorder="1" applyAlignment="1"/>
    <xf numFmtId="0" fontId="0" fillId="2" borderId="2" xfId="0" applyFill="1" applyBorder="1" applyAlignment="1"/>
    <xf numFmtId="0" fontId="0" fillId="3" borderId="4" xfId="0" applyFill="1" applyBorder="1" applyAlignment="1"/>
    <xf numFmtId="0" fontId="0" fillId="4" borderId="2" xfId="0" applyFill="1" applyBorder="1" applyAlignment="1"/>
    <xf numFmtId="0" fontId="20" fillId="0" borderId="0" xfId="0" applyFont="1"/>
    <xf numFmtId="49" fontId="21" fillId="0" borderId="0" xfId="0" applyNumberFormat="1" applyFont="1"/>
    <xf numFmtId="0" fontId="0" fillId="0" borderId="21" xfId="0" applyFill="1" applyBorder="1" applyAlignment="1"/>
    <xf numFmtId="166" fontId="0" fillId="0" borderId="15" xfId="0" applyNumberFormat="1" applyFill="1" applyBorder="1" applyAlignment="1"/>
    <xf numFmtId="0" fontId="0" fillId="0" borderId="15" xfId="0" applyFill="1" applyBorder="1" applyAlignment="1"/>
    <xf numFmtId="0" fontId="0" fillId="0" borderId="22" xfId="0" applyFill="1" applyBorder="1" applyAlignment="1"/>
    <xf numFmtId="0" fontId="0" fillId="0" borderId="2" xfId="0" applyFill="1" applyBorder="1" applyAlignment="1">
      <alignment horizontal="center"/>
    </xf>
    <xf numFmtId="0" fontId="0" fillId="0" borderId="3" xfId="0" applyFill="1" applyBorder="1" applyAlignment="1">
      <alignment horizontal="center"/>
    </xf>
    <xf numFmtId="0" fontId="0" fillId="0" borderId="4"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7" borderId="2" xfId="0" applyFill="1" applyBorder="1" applyAlignment="1">
      <alignment horizontal="center"/>
    </xf>
    <xf numFmtId="0" fontId="0" fillId="75" borderId="4" xfId="0" applyFill="1" applyBorder="1" applyAlignment="1">
      <alignment horizontal="center"/>
    </xf>
    <xf numFmtId="0" fontId="0" fillId="75" borderId="2" xfId="0" applyFill="1" applyBorder="1" applyAlignment="1">
      <alignment horizontal="center"/>
    </xf>
    <xf numFmtId="0" fontId="0" fillId="75" borderId="3" xfId="0" applyFill="1" applyBorder="1" applyAlignment="1">
      <alignment horizontal="center"/>
    </xf>
    <xf numFmtId="0" fontId="0" fillId="79" borderId="2" xfId="0" applyFill="1" applyBorder="1" applyAlignment="1">
      <alignment horizontal="center"/>
    </xf>
  </cellXfs>
  <cellStyles count="2">
    <cellStyle name="Normal" xfId="0" builtinId="0"/>
    <cellStyle name="Rubrik" xfId="1" builtinId="15"/>
  </cellStyles>
  <dxfs count="0"/>
  <tableStyles count="0" defaultTableStyle="TableStyleMedium2" defaultPivotStyle="PivotStyleLight16"/>
  <colors>
    <mruColors>
      <color rgb="FF0000FF"/>
      <color rgb="FFFEDC81"/>
      <color rgb="FFE7E483"/>
      <color rgb="FFFFE983"/>
      <color rgb="FFFFE883"/>
      <color rgb="FFE6E483"/>
      <color rgb="FFFEDD8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png"/><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14</xdr:col>
      <xdr:colOff>228600</xdr:colOff>
      <xdr:row>8</xdr:row>
      <xdr:rowOff>165100</xdr:rowOff>
    </xdr:from>
    <xdr:to>
      <xdr:col>18</xdr:col>
      <xdr:colOff>12700</xdr:colOff>
      <xdr:row>14</xdr:row>
      <xdr:rowOff>152400</xdr:rowOff>
    </xdr:to>
    <xdr:sp macro="" textlink="">
      <xdr:nvSpPr>
        <xdr:cNvPr id="2" name="textruta 1">
          <a:extLst>
            <a:ext uri="{FF2B5EF4-FFF2-40B4-BE49-F238E27FC236}">
              <a16:creationId xmlns:a16="http://schemas.microsoft.com/office/drawing/2014/main" id="{80756EAF-49BA-4448-B0D0-B9F6A7393B5D}"/>
            </a:ext>
          </a:extLst>
        </xdr:cNvPr>
        <xdr:cNvSpPr txBox="1"/>
      </xdr:nvSpPr>
      <xdr:spPr>
        <a:xfrm>
          <a:off x="11785600" y="1790700"/>
          <a:ext cx="3086100" cy="1206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I tabell 9.1 använder Underwood siffror för att beteckna småplatser (plots). Här använder jag unika bokstavskombinationer för att göra det tydligt att varje liten plats är unik och därmed nestad inom faktorn </a:t>
          </a:r>
          <a:r>
            <a:rPr lang="sv-SE" sz="1100" i="1"/>
            <a:t>Behandling</a:t>
          </a:r>
          <a:r>
            <a:rPr lang="sv-SE" sz="1100"/>
            <a:t>. Jag har gjort på motsvarand sätt med</a:t>
          </a:r>
          <a:r>
            <a:rPr lang="sv-SE" sz="1100" baseline="0"/>
            <a:t> replikaten (plantorna).</a:t>
          </a:r>
          <a:endParaRPr lang="sv-SE" sz="1100"/>
        </a:p>
      </xdr:txBody>
    </xdr:sp>
    <xdr:clientData/>
  </xdr:twoCellAnchor>
  <xdr:oneCellAnchor>
    <xdr:from>
      <xdr:col>0</xdr:col>
      <xdr:colOff>190500</xdr:colOff>
      <xdr:row>3</xdr:row>
      <xdr:rowOff>190500</xdr:rowOff>
    </xdr:from>
    <xdr:ext cx="11494956" cy="2184400"/>
    <xdr:pic>
      <xdr:nvPicPr>
        <xdr:cNvPr id="3" name="Bildobjekt 2">
          <a:extLst>
            <a:ext uri="{FF2B5EF4-FFF2-40B4-BE49-F238E27FC236}">
              <a16:creationId xmlns:a16="http://schemas.microsoft.com/office/drawing/2014/main" id="{5B22D25E-92EE-0849-9328-F98DA888C651}"/>
            </a:ext>
          </a:extLst>
        </xdr:cNvPr>
        <xdr:cNvPicPr>
          <a:picLocks noChangeAspect="1"/>
        </xdr:cNvPicPr>
      </xdr:nvPicPr>
      <xdr:blipFill>
        <a:blip xmlns:r="http://schemas.openxmlformats.org/officeDocument/2006/relationships" r:embed="rId1"/>
        <a:stretch>
          <a:fillRect/>
        </a:stretch>
      </xdr:blipFill>
      <xdr:spPr>
        <a:xfrm>
          <a:off x="190500" y="800100"/>
          <a:ext cx="11494956" cy="2184400"/>
        </a:xfrm>
        <a:prstGeom prst="rect">
          <a:avLst/>
        </a:prstGeom>
        <a:ln>
          <a:solidFill>
            <a:schemeClr val="tx1"/>
          </a:solidFill>
        </a:ln>
      </xdr:spPr>
    </xdr:pic>
    <xdr:clientData/>
  </xdr:oneCellAnchor>
  <xdr:twoCellAnchor>
    <xdr:from>
      <xdr:col>0</xdr:col>
      <xdr:colOff>508000</xdr:colOff>
      <xdr:row>15</xdr:row>
      <xdr:rowOff>165100</xdr:rowOff>
    </xdr:from>
    <xdr:to>
      <xdr:col>7</xdr:col>
      <xdr:colOff>165100</xdr:colOff>
      <xdr:row>20</xdr:row>
      <xdr:rowOff>114300</xdr:rowOff>
    </xdr:to>
    <xdr:sp macro="" textlink="">
      <xdr:nvSpPr>
        <xdr:cNvPr id="4" name="textruta 3">
          <a:extLst>
            <a:ext uri="{FF2B5EF4-FFF2-40B4-BE49-F238E27FC236}">
              <a16:creationId xmlns:a16="http://schemas.microsoft.com/office/drawing/2014/main" id="{D241511F-DC5B-1043-9C6E-CDFCABE6A92A}"/>
            </a:ext>
          </a:extLst>
        </xdr:cNvPr>
        <xdr:cNvSpPr txBox="1"/>
      </xdr:nvSpPr>
      <xdr:spPr>
        <a:xfrm>
          <a:off x="508000" y="3213100"/>
          <a:ext cx="5435600" cy="965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Överst är de tre fixa nivåerna i  den fixerade faktorn </a:t>
          </a:r>
          <a:r>
            <a:rPr lang="sv-SE" sz="1100" i="1"/>
            <a:t>Behandling</a:t>
          </a:r>
          <a:r>
            <a:rPr lang="sv-SE" sz="1100"/>
            <a:t>. I mitten är den slumpade faktorn </a:t>
          </a:r>
          <a:r>
            <a:rPr lang="sv-SE" sz="1100" i="1"/>
            <a:t>Liten jordbit</a:t>
          </a:r>
          <a:r>
            <a:rPr lang="sv-SE" sz="1100"/>
            <a:t> nestad i </a:t>
          </a:r>
          <a:r>
            <a:rPr lang="sv-SE" sz="1100" i="1"/>
            <a:t>Behandling</a:t>
          </a:r>
          <a:r>
            <a:rPr lang="sv-SE" sz="1100"/>
            <a:t>. Nederst är de representativa plantorna inom småplatserna och behandlingarna, där fertiliteten mäts i slutet av experimentet. Det är givet från tabell 9.1 att </a:t>
          </a:r>
          <a:r>
            <a:rPr lang="sv-SE" sz="1100" i="1"/>
            <a:t>a</a:t>
          </a:r>
          <a:r>
            <a:rPr lang="sv-SE" sz="1100"/>
            <a:t> = 3, </a:t>
          </a:r>
          <a:r>
            <a:rPr lang="sv-SE" sz="1100" i="1"/>
            <a:t>b</a:t>
          </a:r>
          <a:r>
            <a:rPr lang="sv-SE" sz="1100"/>
            <a:t> = 5 och </a:t>
          </a:r>
          <a:r>
            <a:rPr lang="sv-SE" sz="1100" i="1"/>
            <a:t>n</a:t>
          </a:r>
          <a:r>
            <a:rPr lang="sv-SE" sz="1100"/>
            <a:t> = 6. </a:t>
          </a:r>
        </a:p>
        <a:p>
          <a:endParaRPr lang="sv-SE"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29</xdr:col>
      <xdr:colOff>88900</xdr:colOff>
      <xdr:row>31</xdr:row>
      <xdr:rowOff>172094</xdr:rowOff>
    </xdr:from>
    <xdr:to>
      <xdr:col>36</xdr:col>
      <xdr:colOff>495300</xdr:colOff>
      <xdr:row>82</xdr:row>
      <xdr:rowOff>152400</xdr:rowOff>
    </xdr:to>
    <xdr:sp macro="" textlink="">
      <xdr:nvSpPr>
        <xdr:cNvPr id="3" name="textruta 2">
          <a:extLst>
            <a:ext uri="{FF2B5EF4-FFF2-40B4-BE49-F238E27FC236}">
              <a16:creationId xmlns:a16="http://schemas.microsoft.com/office/drawing/2014/main" id="{01A66845-CB20-8642-8B60-CD5BDF9A120A}"/>
            </a:ext>
          </a:extLst>
        </xdr:cNvPr>
        <xdr:cNvSpPr txBox="1"/>
      </xdr:nvSpPr>
      <xdr:spPr>
        <a:xfrm>
          <a:off x="18986500" y="6801494"/>
          <a:ext cx="6184900" cy="1035620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sv-SE" sz="1100"/>
        </a:p>
        <a:p>
          <a:r>
            <a:rPr lang="sv-SE" sz="1100"/>
            <a:t>Istället för att använda Excel kan man använda programspråket </a:t>
          </a:r>
          <a:r>
            <a:rPr lang="sv-SE" sz="1100" b="1"/>
            <a:t>R</a:t>
          </a:r>
          <a:r>
            <a:rPr lang="sv-SE" sz="1100"/>
            <a:t> för att göra analyserna. Här följer exempel på kod och resultat.</a:t>
          </a:r>
        </a:p>
        <a:p>
          <a:endParaRPr lang="sv-SE" sz="1100"/>
        </a:p>
        <a:p>
          <a:r>
            <a:rPr lang="sv-SE" sz="1100"/>
            <a:t>GAD-package {GAD}</a:t>
          </a:r>
        </a:p>
        <a:p>
          <a:endParaRPr lang="sv-SE" sz="1100"/>
        </a:p>
        <a:p>
          <a:r>
            <a:rPr lang="sv-SE" sz="1000">
              <a:solidFill>
                <a:srgbClr val="0000FF"/>
              </a:solidFill>
              <a:latin typeface="Monaco" pitchFamily="2" charset="77"/>
            </a:rPr>
            <a:t>library(readxl)</a:t>
          </a:r>
        </a:p>
        <a:p>
          <a:r>
            <a:rPr lang="sv-SE" sz="1000">
              <a:solidFill>
                <a:srgbClr val="0000FF"/>
              </a:solidFill>
              <a:latin typeface="Monaco" pitchFamily="2" charset="77"/>
            </a:rPr>
            <a:t>Unexsid243sammans &lt;- read_excel("Unexsid243sammans.xlsx")</a:t>
          </a:r>
        </a:p>
        <a:p>
          <a:r>
            <a:rPr lang="sv-SE" sz="1000">
              <a:solidFill>
                <a:srgbClr val="0000FF"/>
              </a:solidFill>
              <a:latin typeface="Monaco" pitchFamily="2" charset="77"/>
            </a:rPr>
            <a:t>View(Unexsid243sammans)                                                                    </a:t>
          </a:r>
        </a:p>
        <a:p>
          <a:r>
            <a:rPr lang="sv-SE" sz="1000">
              <a:solidFill>
                <a:srgbClr val="0000FF"/>
              </a:solidFill>
              <a:latin typeface="Monaco" pitchFamily="2" charset="77"/>
            </a:rPr>
            <a:t>TR &lt;- as.fixed(Unexsid243sammans$Treatment)</a:t>
          </a:r>
        </a:p>
        <a:p>
          <a:r>
            <a:rPr lang="sv-SE" sz="1000">
              <a:solidFill>
                <a:srgbClr val="0000FF"/>
              </a:solidFill>
              <a:latin typeface="Monaco" pitchFamily="2" charset="77"/>
            </a:rPr>
            <a:t>PL &lt;- as.random(Unexsid243sammans$Plot) </a:t>
          </a:r>
        </a:p>
        <a:p>
          <a:r>
            <a:rPr lang="sv-SE" sz="1000">
              <a:solidFill>
                <a:srgbClr val="0000FF"/>
              </a:solidFill>
              <a:latin typeface="Monaco" pitchFamily="2" charset="77"/>
            </a:rPr>
            <a:t>model243sammans &lt;- lm(Fertility ~ TR + PL%in%TR, data = Unexsid243sammans)</a:t>
          </a:r>
        </a:p>
        <a:p>
          <a:r>
            <a:rPr lang="sv-SE" sz="1000">
              <a:solidFill>
                <a:srgbClr val="0000FF"/>
              </a:solidFill>
              <a:latin typeface="Monaco" pitchFamily="2" charset="77"/>
            </a:rPr>
            <a:t>C.test(model243sammans)</a:t>
          </a:r>
        </a:p>
        <a:p>
          <a:endParaRPr lang="sv-SE" sz="1000">
            <a:latin typeface="Monaco" pitchFamily="2" charset="77"/>
          </a:endParaRPr>
        </a:p>
        <a:p>
          <a:r>
            <a:rPr lang="sv-SE" sz="1000">
              <a:latin typeface="Monaco" pitchFamily="2" charset="77"/>
            </a:rPr>
            <a:t>	Cochran test of homogeneity of variances</a:t>
          </a:r>
        </a:p>
        <a:p>
          <a:endParaRPr lang="sv-SE" sz="1000">
            <a:latin typeface="Monaco" pitchFamily="2" charset="77"/>
          </a:endParaRPr>
        </a:p>
        <a:p>
          <a:r>
            <a:rPr lang="sv-SE" sz="1000">
              <a:latin typeface="Monaco" pitchFamily="2" charset="77"/>
            </a:rPr>
            <a:t>data:  model243sammans</a:t>
          </a:r>
        </a:p>
        <a:p>
          <a:r>
            <a:rPr lang="sv-SE" sz="1000">
              <a:latin typeface="Monaco" pitchFamily="2" charset="77"/>
            </a:rPr>
            <a:t>C = 0.13765, n = 6, k = 15, p-value = 0.9041</a:t>
          </a:r>
        </a:p>
        <a:p>
          <a:r>
            <a:rPr lang="sv-SE" sz="1000">
              <a:latin typeface="Monaco" pitchFamily="2" charset="77"/>
            </a:rPr>
            <a:t>alternative hypothesis: Group Cao.Pl2 has outlying variance</a:t>
          </a:r>
        </a:p>
        <a:p>
          <a:r>
            <a:rPr lang="sv-SE" sz="1000">
              <a:latin typeface="Monaco" pitchFamily="2" charset="77"/>
            </a:rPr>
            <a:t>sample estimates:</a:t>
          </a:r>
        </a:p>
        <a:p>
          <a:r>
            <a:rPr lang="sv-SE" sz="1000">
              <a:latin typeface="Monaco" pitchFamily="2" charset="77"/>
            </a:rPr>
            <a:t>  Co.Pl1   Co.Pl2   Co.Pl3   Co.Pl4   Co.Pl5  Cao.Pl1  Cao.Pl2  Cao.Pl3  Cao.Pl4  Cao.Pl5 </a:t>
          </a:r>
        </a:p>
        <a:p>
          <a:r>
            <a:rPr lang="sv-SE" sz="1000">
              <a:latin typeface="Monaco" pitchFamily="2" charset="77"/>
            </a:rPr>
            <a:t> 73.9000 137.7667  22.9667 117.7667 195.2000 153.7667 216.1667  38.9667 121.3667  29.3667 </a:t>
          </a:r>
        </a:p>
        <a:p>
          <a:r>
            <a:rPr lang="sv-SE" sz="1000">
              <a:latin typeface="Monaco" pitchFamily="2" charset="77"/>
            </a:rPr>
            <a:t>  Ca.Pl1   Ca.Pl2   Ca.Pl3   Ca.Pl4   Ca.Pl5 </a:t>
          </a:r>
        </a:p>
        <a:p>
          <a:r>
            <a:rPr lang="sv-SE" sz="1000">
              <a:latin typeface="Monaco" pitchFamily="2" charset="77"/>
            </a:rPr>
            <a:t>179.7667  52.6667  62.1667  69.8667  98.6667 </a:t>
          </a:r>
        </a:p>
        <a:p>
          <a:r>
            <a:rPr lang="sv-SE" sz="1000">
              <a:latin typeface="Monaco" pitchFamily="2" charset="77"/>
            </a:rPr>
            <a:t>++++++++++++++++++++++++++++++++++++++++++++++++++++++++++++++++++++++++++</a:t>
          </a:r>
        </a:p>
        <a:p>
          <a:endParaRPr lang="sv-SE" sz="1000">
            <a:latin typeface="Monaco" pitchFamily="2" charset="77"/>
          </a:endParaRPr>
        </a:p>
        <a:p>
          <a:r>
            <a:rPr lang="sv-SE" sz="1000">
              <a:solidFill>
                <a:srgbClr val="0000FF"/>
              </a:solidFill>
              <a:latin typeface="Monaco" pitchFamily="2" charset="77"/>
            </a:rPr>
            <a:t>estimates(model243sammans)</a:t>
          </a:r>
        </a:p>
        <a:p>
          <a:r>
            <a:rPr lang="sv-SE" sz="1000">
              <a:latin typeface="Monaco" pitchFamily="2" charset="77"/>
            </a:rPr>
            <a:t>$tm</a:t>
          </a:r>
        </a:p>
        <a:p>
          <a:r>
            <a:rPr lang="sv-SE" sz="1000">
              <a:latin typeface="Monaco" pitchFamily="2" charset="77"/>
            </a:rPr>
            <a:t>      TR PL n</a:t>
          </a:r>
        </a:p>
        <a:p>
          <a:r>
            <a:rPr lang="sv-SE" sz="1000">
              <a:latin typeface="Monaco" pitchFamily="2" charset="77"/>
            </a:rPr>
            <a:t>TR     0  5 6</a:t>
          </a:r>
        </a:p>
        <a:p>
          <a:r>
            <a:rPr lang="sv-SE" sz="1000">
              <a:latin typeface="Monaco" pitchFamily="2" charset="77"/>
            </a:rPr>
            <a:t>TR:PL  1  1 6</a:t>
          </a:r>
        </a:p>
        <a:p>
          <a:r>
            <a:rPr lang="sv-SE" sz="1000">
              <a:latin typeface="Monaco" pitchFamily="2" charset="77"/>
            </a:rPr>
            <a:t>Res    1  1 1</a:t>
          </a:r>
        </a:p>
        <a:p>
          <a:endParaRPr lang="sv-SE" sz="1000">
            <a:latin typeface="Monaco" pitchFamily="2" charset="77"/>
          </a:endParaRPr>
        </a:p>
        <a:p>
          <a:r>
            <a:rPr lang="sv-SE" sz="1000">
              <a:latin typeface="Monaco" pitchFamily="2" charset="77"/>
            </a:rPr>
            <a:t>$mse</a:t>
          </a:r>
        </a:p>
        <a:p>
          <a:r>
            <a:rPr lang="sv-SE" sz="1000">
              <a:latin typeface="Monaco" pitchFamily="2" charset="77"/>
            </a:rPr>
            <a:t>         Mean square estimates</a:t>
          </a:r>
        </a:p>
        <a:p>
          <a:r>
            <a:rPr lang="sv-SE" sz="1000">
              <a:latin typeface="Monaco" pitchFamily="2" charset="77"/>
            </a:rPr>
            <a:t>TR       "Res + TR:PL + TR"   </a:t>
          </a:r>
        </a:p>
        <a:p>
          <a:r>
            <a:rPr lang="sv-SE" sz="1000">
              <a:latin typeface="Monaco" pitchFamily="2" charset="77"/>
            </a:rPr>
            <a:t>TR:PL    "Res + TR:PL"        </a:t>
          </a:r>
        </a:p>
        <a:p>
          <a:r>
            <a:rPr lang="sv-SE" sz="1000">
              <a:latin typeface="Monaco" pitchFamily="2" charset="77"/>
            </a:rPr>
            <a:t>Residual "Res"                </a:t>
          </a:r>
        </a:p>
        <a:p>
          <a:endParaRPr lang="sv-SE" sz="1000">
            <a:latin typeface="Monaco" pitchFamily="2" charset="77"/>
          </a:endParaRPr>
        </a:p>
        <a:p>
          <a:r>
            <a:rPr lang="sv-SE" sz="1000">
              <a:latin typeface="Monaco" pitchFamily="2" charset="77"/>
            </a:rPr>
            <a:t>$f.versus</a:t>
          </a:r>
        </a:p>
        <a:p>
          <a:r>
            <a:rPr lang="sv-SE" sz="1000">
              <a:latin typeface="Monaco" pitchFamily="2" charset="77"/>
            </a:rPr>
            <a:t>      F-ratio versus</a:t>
          </a:r>
        </a:p>
        <a:p>
          <a:r>
            <a:rPr lang="sv-SE" sz="1000">
              <a:latin typeface="Monaco" pitchFamily="2" charset="77"/>
            </a:rPr>
            <a:t>TR    "TR:PL"       </a:t>
          </a:r>
        </a:p>
        <a:p>
          <a:r>
            <a:rPr lang="sv-SE" sz="1000">
              <a:latin typeface="Monaco" pitchFamily="2" charset="77"/>
            </a:rPr>
            <a:t>TR:PL "Residual"    </a:t>
          </a:r>
        </a:p>
        <a:p>
          <a:r>
            <a:rPr lang="sv-SE" sz="1000">
              <a:latin typeface="Monaco" pitchFamily="2" charset="77"/>
            </a:rPr>
            <a:t>++++++++++++++++++++++++++++++++++++++++++++++++++++++++++++++++++++++++++</a:t>
          </a:r>
        </a:p>
        <a:p>
          <a:endParaRPr lang="sv-SE" sz="1000">
            <a:latin typeface="Monaco" pitchFamily="2" charset="77"/>
          </a:endParaRPr>
        </a:p>
        <a:p>
          <a:r>
            <a:rPr lang="sv-SE" sz="1000">
              <a:solidFill>
                <a:srgbClr val="0000FF"/>
              </a:solidFill>
              <a:latin typeface="Monaco" pitchFamily="2" charset="77"/>
            </a:rPr>
            <a:t>gad(model243sammans)</a:t>
          </a:r>
        </a:p>
        <a:p>
          <a:endParaRPr lang="sv-SE" sz="1000">
            <a:solidFill>
              <a:srgbClr val="0000FF"/>
            </a:solidFill>
            <a:latin typeface="Monaco" pitchFamily="2" charset="77"/>
          </a:endParaRPr>
        </a:p>
        <a:p>
          <a:r>
            <a:rPr lang="sv-SE" sz="1000">
              <a:latin typeface="Monaco" pitchFamily="2" charset="77"/>
            </a:rPr>
            <a:t>Analysis of Variance Table</a:t>
          </a:r>
        </a:p>
        <a:p>
          <a:endParaRPr lang="sv-SE" sz="1000">
            <a:latin typeface="Monaco" pitchFamily="2" charset="77"/>
          </a:endParaRPr>
        </a:p>
        <a:p>
          <a:r>
            <a:rPr lang="sv-SE" sz="1000">
              <a:latin typeface="Monaco" pitchFamily="2" charset="77"/>
            </a:rPr>
            <a:t>Response: Fertility</a:t>
          </a:r>
        </a:p>
        <a:p>
          <a:r>
            <a:rPr lang="sv-SE" sz="1000">
              <a:latin typeface="Monaco" pitchFamily="2" charset="77"/>
            </a:rPr>
            <a:t>         Df Sum Sq Mean Sq F value  Pr(&gt;F)  </a:t>
          </a:r>
        </a:p>
        <a:p>
          <a:r>
            <a:rPr lang="sv-SE" sz="1000">
              <a:latin typeface="Monaco" pitchFamily="2" charset="77"/>
            </a:rPr>
            <a:t>TR        2  719.3  359.63  3.2571 0.07414 .</a:t>
          </a:r>
        </a:p>
        <a:p>
          <a:r>
            <a:rPr lang="sv-SE" sz="1000">
              <a:latin typeface="Monaco" pitchFamily="2" charset="77"/>
            </a:rPr>
            <a:t>TR:PL    12 1325.0  110.42  1.0547 0.40999  </a:t>
          </a:r>
        </a:p>
        <a:p>
          <a:r>
            <a:rPr lang="sv-SE" sz="1000">
              <a:latin typeface="Monaco" pitchFamily="2" charset="77"/>
            </a:rPr>
            <a:t>Residual 75 7851.8  104.69                  </a:t>
          </a:r>
        </a:p>
        <a:p>
          <a:r>
            <a:rPr lang="sv-SE" sz="1000">
              <a:latin typeface="Monaco" pitchFamily="2" charset="77"/>
            </a:rPr>
            <a:t>---</a:t>
          </a:r>
        </a:p>
        <a:p>
          <a:r>
            <a:rPr lang="sv-SE" sz="1000">
              <a:latin typeface="Monaco" pitchFamily="2" charset="77"/>
            </a:rPr>
            <a:t>Signif. codes:  0 ‘***’ 0.001 ‘**’ 0.01 ‘*’ 0.05 ‘.’ 0.1 ‘ ’ 1   </a:t>
          </a:r>
        </a:p>
      </xdr:txBody>
    </xdr:sp>
    <xdr:clientData/>
  </xdr:twoCellAnchor>
  <xdr:twoCellAnchor>
    <xdr:from>
      <xdr:col>1</xdr:col>
      <xdr:colOff>723900</xdr:colOff>
      <xdr:row>1</xdr:row>
      <xdr:rowOff>25400</xdr:rowOff>
    </xdr:from>
    <xdr:to>
      <xdr:col>11</xdr:col>
      <xdr:colOff>152400</xdr:colOff>
      <xdr:row>8</xdr:row>
      <xdr:rowOff>152400</xdr:rowOff>
    </xdr:to>
    <xdr:sp macro="" textlink="">
      <xdr:nvSpPr>
        <xdr:cNvPr id="4" name="textruta 3">
          <a:extLst>
            <a:ext uri="{FF2B5EF4-FFF2-40B4-BE49-F238E27FC236}">
              <a16:creationId xmlns:a16="http://schemas.microsoft.com/office/drawing/2014/main" id="{5E052A43-13C0-2A4A-B93A-062C0D0CCE9E}"/>
            </a:ext>
          </a:extLst>
        </xdr:cNvPr>
        <xdr:cNvSpPr txBox="1"/>
      </xdr:nvSpPr>
      <xdr:spPr>
        <a:xfrm>
          <a:off x="1549400" y="330200"/>
          <a:ext cx="4140200" cy="1549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Mätvariabel är </a:t>
          </a:r>
          <a:r>
            <a:rPr lang="sv-SE" sz="1100" i="1"/>
            <a:t>fekunditet</a:t>
          </a:r>
          <a:r>
            <a:rPr lang="sv-SE" sz="1100"/>
            <a:t> (d.v.s. potentiell fortplantningskapacitet i det här fallet mätt som andelen fertila blommor i procent). Det finns två faktorer. Den ena faktorn är </a:t>
          </a:r>
          <a:r>
            <a:rPr lang="sv-SE" sz="1100" i="1"/>
            <a:t>Behandling</a:t>
          </a:r>
          <a:r>
            <a:rPr lang="sv-SE" sz="1100"/>
            <a:t> med tre nivåer, vilka innebär att insekter har olika möjlighet att komma åt växterna. Den andra faktorn är </a:t>
          </a:r>
          <a:r>
            <a:rPr lang="sv-SE" sz="1100" i="1"/>
            <a:t>Liten jordbit </a:t>
          </a:r>
          <a:r>
            <a:rPr lang="sv-SE" sz="1100"/>
            <a:t>nestad i Behandling och den har fem nivåer bestående av olika jordplättar i de olika behandlingarna. I det här fallet har jag hittat på data och jag har försökt få dem så att de ska stämma med tabell 9.8.</a:t>
          </a:r>
        </a:p>
      </xdr:txBody>
    </xdr:sp>
    <xdr:clientData/>
  </xdr:twoCellAnchor>
  <xdr:twoCellAnchor>
    <xdr:from>
      <xdr:col>11</xdr:col>
      <xdr:colOff>241300</xdr:colOff>
      <xdr:row>1</xdr:row>
      <xdr:rowOff>50800</xdr:rowOff>
    </xdr:from>
    <xdr:to>
      <xdr:col>18</xdr:col>
      <xdr:colOff>342900</xdr:colOff>
      <xdr:row>8</xdr:row>
      <xdr:rowOff>152400</xdr:rowOff>
    </xdr:to>
    <xdr:sp macro="" textlink="">
      <xdr:nvSpPr>
        <xdr:cNvPr id="5" name="textruta 4">
          <a:extLst>
            <a:ext uri="{FF2B5EF4-FFF2-40B4-BE49-F238E27FC236}">
              <a16:creationId xmlns:a16="http://schemas.microsoft.com/office/drawing/2014/main" id="{B83E9EC6-0B59-D740-9534-513EEC8A7A4D}"/>
            </a:ext>
          </a:extLst>
        </xdr:cNvPr>
        <xdr:cNvSpPr txBox="1"/>
      </xdr:nvSpPr>
      <xdr:spPr>
        <a:xfrm>
          <a:off x="5778500" y="355600"/>
          <a:ext cx="3517900" cy="1524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Färgerna i cellerna med data och beskrivande statistik, samt i lådorna i lådagrmmet är de som kommer från villkorsstyrd formatering här i </a:t>
          </a:r>
          <a:r>
            <a:rPr lang="sv-SE" sz="1100" i="1"/>
            <a:t>Excel</a:t>
          </a:r>
          <a:r>
            <a:rPr lang="sv-SE" sz="1100"/>
            <a:t>. I data är det lägsta värdet 48. Det har fått den starkast röda färgen. Det högsta värdet i data är 97. Villkorsstyrd formatering har gett det den starkast gröna färgen. Alla värden däremellan har en färg mellan dessa båda färger. Kolumnrubriker har samma färg som medelvärdena.</a:t>
          </a:r>
        </a:p>
      </xdr:txBody>
    </xdr:sp>
    <xdr:clientData/>
  </xdr:twoCellAnchor>
  <xdr:twoCellAnchor>
    <xdr:from>
      <xdr:col>24</xdr:col>
      <xdr:colOff>241300</xdr:colOff>
      <xdr:row>30</xdr:row>
      <xdr:rowOff>88900</xdr:rowOff>
    </xdr:from>
    <xdr:to>
      <xdr:col>26</xdr:col>
      <xdr:colOff>419100</xdr:colOff>
      <xdr:row>33</xdr:row>
      <xdr:rowOff>0</xdr:rowOff>
    </xdr:to>
    <xdr:sp macro="" textlink="">
      <xdr:nvSpPr>
        <xdr:cNvPr id="6" name="textruta 5">
          <a:extLst>
            <a:ext uri="{FF2B5EF4-FFF2-40B4-BE49-F238E27FC236}">
              <a16:creationId xmlns:a16="http://schemas.microsoft.com/office/drawing/2014/main" id="{5698EC6E-16AD-6E48-B7FB-1A61968A8178}"/>
            </a:ext>
          </a:extLst>
        </xdr:cNvPr>
        <xdr:cNvSpPr txBox="1"/>
      </xdr:nvSpPr>
      <xdr:spPr>
        <a:xfrm>
          <a:off x="14808200" y="6743700"/>
          <a:ext cx="1828800" cy="520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Dessa värden kommer från analysen med GAD i r.</a:t>
          </a:r>
        </a:p>
      </xdr:txBody>
    </xdr:sp>
    <xdr:clientData/>
  </xdr:twoCellAnchor>
  <xdr:twoCellAnchor editAs="oneCell">
    <xdr:from>
      <xdr:col>0</xdr:col>
      <xdr:colOff>546100</xdr:colOff>
      <xdr:row>22</xdr:row>
      <xdr:rowOff>38100</xdr:rowOff>
    </xdr:from>
    <xdr:to>
      <xdr:col>17</xdr:col>
      <xdr:colOff>25400</xdr:colOff>
      <xdr:row>46</xdr:row>
      <xdr:rowOff>35987</xdr:rowOff>
    </xdr:to>
    <xdr:pic>
      <xdr:nvPicPr>
        <xdr:cNvPr id="8" name="Bildobjekt 7">
          <a:extLst>
            <a:ext uri="{FF2B5EF4-FFF2-40B4-BE49-F238E27FC236}">
              <a16:creationId xmlns:a16="http://schemas.microsoft.com/office/drawing/2014/main" id="{87723651-C5A5-6740-A0AE-96B9BC6DF3D9}"/>
            </a:ext>
          </a:extLst>
        </xdr:cNvPr>
        <xdr:cNvPicPr>
          <a:picLocks noChangeAspect="1"/>
        </xdr:cNvPicPr>
      </xdr:nvPicPr>
      <xdr:blipFill rotWithShape="1">
        <a:blip xmlns:r="http://schemas.openxmlformats.org/officeDocument/2006/relationships" r:embed="rId1"/>
        <a:srcRect l="12800" t="8727" r="6267" b="20000"/>
        <a:stretch/>
      </xdr:blipFill>
      <xdr:spPr>
        <a:xfrm>
          <a:off x="546100" y="4813300"/>
          <a:ext cx="7607300" cy="4912787"/>
        </a:xfrm>
        <a:prstGeom prst="rect">
          <a:avLst/>
        </a:prstGeom>
        <a:solidFill>
          <a:schemeClr val="lt1"/>
        </a:solidFill>
      </xdr:spPr>
    </xdr:pic>
    <xdr:clientData/>
  </xdr:twoCellAnchor>
  <xdr:twoCellAnchor>
    <xdr:from>
      <xdr:col>17</xdr:col>
      <xdr:colOff>63500</xdr:colOff>
      <xdr:row>38</xdr:row>
      <xdr:rowOff>127000</xdr:rowOff>
    </xdr:from>
    <xdr:to>
      <xdr:col>20</xdr:col>
      <xdr:colOff>215900</xdr:colOff>
      <xdr:row>45</xdr:row>
      <xdr:rowOff>88900</xdr:rowOff>
    </xdr:to>
    <xdr:sp macro="" textlink="">
      <xdr:nvSpPr>
        <xdr:cNvPr id="9" name="textruta 8">
          <a:extLst>
            <a:ext uri="{FF2B5EF4-FFF2-40B4-BE49-F238E27FC236}">
              <a16:creationId xmlns:a16="http://schemas.microsoft.com/office/drawing/2014/main" id="{E73639D6-24A6-0C44-AF7D-1FF4D2542DE6}"/>
            </a:ext>
          </a:extLst>
        </xdr:cNvPr>
        <xdr:cNvSpPr txBox="1"/>
      </xdr:nvSpPr>
      <xdr:spPr>
        <a:xfrm>
          <a:off x="8191500" y="8178800"/>
          <a:ext cx="3225800" cy="13843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Box plot description for figure legend:</a:t>
          </a:r>
        </a:p>
        <a:p>
          <a:r>
            <a:rPr lang="sv-SE" sz="1100"/>
            <a:t>Center lines show the medians; box limits indicate the 25th and 75th percentiles as determined by R software; whiskers extend 1.5 times the interquartile range from the 25th and 75th percentiles, outliers are represented by dots; crosses represent sample means. n = 6 sample points.</a:t>
          </a:r>
        </a:p>
      </xdr:txBody>
    </xdr:sp>
    <xdr:clientData/>
  </xdr:twoCellAnchor>
  <xdr:twoCellAnchor>
    <xdr:from>
      <xdr:col>6</xdr:col>
      <xdr:colOff>406400</xdr:colOff>
      <xdr:row>43</xdr:row>
      <xdr:rowOff>101600</xdr:rowOff>
    </xdr:from>
    <xdr:to>
      <xdr:col>11</xdr:col>
      <xdr:colOff>393700</xdr:colOff>
      <xdr:row>44</xdr:row>
      <xdr:rowOff>127000</xdr:rowOff>
    </xdr:to>
    <xdr:sp macro="" textlink="">
      <xdr:nvSpPr>
        <xdr:cNvPr id="12" name="Rektangel 11">
          <a:extLst>
            <a:ext uri="{FF2B5EF4-FFF2-40B4-BE49-F238E27FC236}">
              <a16:creationId xmlns:a16="http://schemas.microsoft.com/office/drawing/2014/main" id="{9D3BBDD7-34E4-5541-8959-9A5AFAB6DD0B}"/>
            </a:ext>
          </a:extLst>
        </xdr:cNvPr>
        <xdr:cNvSpPr/>
      </xdr:nvSpPr>
      <xdr:spPr>
        <a:xfrm>
          <a:off x="3784600" y="9169400"/>
          <a:ext cx="2146300" cy="228600"/>
        </a:xfrm>
        <a:prstGeom prst="rect">
          <a:avLst/>
        </a:prstGeom>
        <a:noFill/>
        <a:ln w="50800">
          <a:solidFill>
            <a:srgbClr val="FFE983"/>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sv-SE" sz="1100"/>
        </a:p>
      </xdr:txBody>
    </xdr:sp>
    <xdr:clientData/>
  </xdr:twoCellAnchor>
  <xdr:twoCellAnchor>
    <xdr:from>
      <xdr:col>1</xdr:col>
      <xdr:colOff>762000</xdr:colOff>
      <xdr:row>43</xdr:row>
      <xdr:rowOff>101600</xdr:rowOff>
    </xdr:from>
    <xdr:to>
      <xdr:col>6</xdr:col>
      <xdr:colOff>355600</xdr:colOff>
      <xdr:row>44</xdr:row>
      <xdr:rowOff>127000</xdr:rowOff>
    </xdr:to>
    <xdr:sp macro="" textlink="">
      <xdr:nvSpPr>
        <xdr:cNvPr id="14" name="Rektangel 13">
          <a:extLst>
            <a:ext uri="{FF2B5EF4-FFF2-40B4-BE49-F238E27FC236}">
              <a16:creationId xmlns:a16="http://schemas.microsoft.com/office/drawing/2014/main" id="{D6E2BB06-A58B-E746-9C84-2FF3F7F8FDC8}"/>
            </a:ext>
          </a:extLst>
        </xdr:cNvPr>
        <xdr:cNvSpPr/>
      </xdr:nvSpPr>
      <xdr:spPr>
        <a:xfrm>
          <a:off x="1587500" y="9169400"/>
          <a:ext cx="2146300" cy="228600"/>
        </a:xfrm>
        <a:prstGeom prst="rect">
          <a:avLst/>
        </a:prstGeom>
        <a:noFill/>
        <a:ln w="50800">
          <a:solidFill>
            <a:srgbClr val="E7E483"/>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sv-SE" sz="1100"/>
        </a:p>
      </xdr:txBody>
    </xdr:sp>
    <xdr:clientData/>
  </xdr:twoCellAnchor>
  <xdr:twoCellAnchor>
    <xdr:from>
      <xdr:col>12</xdr:col>
      <xdr:colOff>0</xdr:colOff>
      <xdr:row>43</xdr:row>
      <xdr:rowOff>88900</xdr:rowOff>
    </xdr:from>
    <xdr:to>
      <xdr:col>16</xdr:col>
      <xdr:colOff>419100</xdr:colOff>
      <xdr:row>44</xdr:row>
      <xdr:rowOff>114300</xdr:rowOff>
    </xdr:to>
    <xdr:sp macro="" textlink="">
      <xdr:nvSpPr>
        <xdr:cNvPr id="15" name="Rektangel 14">
          <a:extLst>
            <a:ext uri="{FF2B5EF4-FFF2-40B4-BE49-F238E27FC236}">
              <a16:creationId xmlns:a16="http://schemas.microsoft.com/office/drawing/2014/main" id="{59BBA3FA-79C6-BB45-9998-4FBEF61C1F89}"/>
            </a:ext>
          </a:extLst>
        </xdr:cNvPr>
        <xdr:cNvSpPr/>
      </xdr:nvSpPr>
      <xdr:spPr>
        <a:xfrm>
          <a:off x="5969000" y="9156700"/>
          <a:ext cx="2146300" cy="228600"/>
        </a:xfrm>
        <a:prstGeom prst="rect">
          <a:avLst/>
        </a:prstGeom>
        <a:noFill/>
        <a:ln w="50800">
          <a:solidFill>
            <a:srgbClr val="FEDC8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sv-SE" sz="1100"/>
        </a:p>
      </xdr:txBody>
    </xdr:sp>
    <xdr:clientData/>
  </xdr:twoCellAnchor>
  <xdr:twoCellAnchor editAs="oneCell">
    <xdr:from>
      <xdr:col>24</xdr:col>
      <xdr:colOff>0</xdr:colOff>
      <xdr:row>37</xdr:row>
      <xdr:rowOff>0</xdr:rowOff>
    </xdr:from>
    <xdr:to>
      <xdr:col>26</xdr:col>
      <xdr:colOff>101600</xdr:colOff>
      <xdr:row>39</xdr:row>
      <xdr:rowOff>24123</xdr:rowOff>
    </xdr:to>
    <xdr:pic>
      <xdr:nvPicPr>
        <xdr:cNvPr id="16" name="Bildobjekt 15">
          <a:extLst>
            <a:ext uri="{FF2B5EF4-FFF2-40B4-BE49-F238E27FC236}">
              <a16:creationId xmlns:a16="http://schemas.microsoft.com/office/drawing/2014/main" id="{D7C191CB-DEC9-7C44-9E27-EF17F163B666}"/>
            </a:ext>
          </a:extLst>
        </xdr:cNvPr>
        <xdr:cNvPicPr>
          <a:picLocks noChangeAspect="1"/>
        </xdr:cNvPicPr>
      </xdr:nvPicPr>
      <xdr:blipFill>
        <a:blip xmlns:r="http://schemas.openxmlformats.org/officeDocument/2006/relationships" r:embed="rId2"/>
        <a:stretch>
          <a:fillRect/>
        </a:stretch>
      </xdr:blipFill>
      <xdr:spPr>
        <a:xfrm>
          <a:off x="14566900" y="8255000"/>
          <a:ext cx="1892300" cy="430523"/>
        </a:xfrm>
        <a:prstGeom prst="rect">
          <a:avLst/>
        </a:prstGeom>
      </xdr:spPr>
    </xdr:pic>
    <xdr:clientData/>
  </xdr:twoCellAnchor>
  <xdr:twoCellAnchor>
    <xdr:from>
      <xdr:col>20</xdr:col>
      <xdr:colOff>279400</xdr:colOff>
      <xdr:row>36</xdr:row>
      <xdr:rowOff>127000</xdr:rowOff>
    </xdr:from>
    <xdr:to>
      <xdr:col>23</xdr:col>
      <xdr:colOff>774700</xdr:colOff>
      <xdr:row>47</xdr:row>
      <xdr:rowOff>12700</xdr:rowOff>
    </xdr:to>
    <xdr:sp macro="" textlink="">
      <xdr:nvSpPr>
        <xdr:cNvPr id="17" name="textruta 16">
          <a:extLst>
            <a:ext uri="{FF2B5EF4-FFF2-40B4-BE49-F238E27FC236}">
              <a16:creationId xmlns:a16="http://schemas.microsoft.com/office/drawing/2014/main" id="{D49644CB-5E52-374A-9BB7-A219C21F5816}"/>
            </a:ext>
          </a:extLst>
        </xdr:cNvPr>
        <xdr:cNvSpPr txBox="1"/>
      </xdr:nvSpPr>
      <xdr:spPr>
        <a:xfrm>
          <a:off x="11480800" y="8178800"/>
          <a:ext cx="3035300" cy="2133600"/>
        </a:xfrm>
        <a:prstGeom prst="rect">
          <a:avLst/>
        </a:prstGeom>
        <a:solidFill>
          <a:schemeClr val="lt1"/>
        </a:solidFill>
        <a:ln w="38100"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b="1"/>
            <a:t>Den nestade variansanalysen med sammanslagen medelkvadratsumma under bråkstrecket i F-kvoten visar på signifikanta skillnader mellan medelvärdena för faktorn </a:t>
          </a:r>
          <a:r>
            <a:rPr lang="sv-SE" sz="1100" b="1" i="1"/>
            <a:t>Behandling </a:t>
          </a:r>
          <a:r>
            <a:rPr lang="sv-SE" sz="1100" b="1" i="0"/>
            <a:t>(</a:t>
          </a:r>
          <a:r>
            <a:rPr lang="sv-SE" sz="1100" b="1" i="1"/>
            <a:t>P</a:t>
          </a:r>
          <a:r>
            <a:rPr lang="sv-SE" sz="1100" b="1" i="0"/>
            <a:t> = 0.0375)</a:t>
          </a:r>
          <a:r>
            <a:rPr lang="sv-SE" sz="1100" b="1"/>
            <a:t>, men </a:t>
          </a:r>
          <a:r>
            <a:rPr lang="sv-SE" sz="1100" b="1" i="1"/>
            <a:t>a priori-testet </a:t>
          </a:r>
          <a:r>
            <a:rPr lang="sv-SE" sz="1100" b="1"/>
            <a:t>är inte tillräckligt kraftfullt för att avgöra var skillnaderna finns.  Underwood diskuterar en sådan här situation med signifikant variansanalys och multipla jämförelser, som inte hittar var skillnaderna finns, i sektion 8.6.5.3 på sidan 239.</a:t>
          </a:r>
        </a:p>
      </xdr:txBody>
    </xdr:sp>
    <xdr:clientData/>
  </xdr:twoCellAnchor>
  <xdr:twoCellAnchor editAs="oneCell">
    <xdr:from>
      <xdr:col>0</xdr:col>
      <xdr:colOff>504018</xdr:colOff>
      <xdr:row>48</xdr:row>
      <xdr:rowOff>76200</xdr:rowOff>
    </xdr:from>
    <xdr:to>
      <xdr:col>17</xdr:col>
      <xdr:colOff>12699</xdr:colOff>
      <xdr:row>72</xdr:row>
      <xdr:rowOff>167074</xdr:rowOff>
    </xdr:to>
    <xdr:pic>
      <xdr:nvPicPr>
        <xdr:cNvPr id="18" name="Bildobjekt 17">
          <a:extLst>
            <a:ext uri="{FF2B5EF4-FFF2-40B4-BE49-F238E27FC236}">
              <a16:creationId xmlns:a16="http://schemas.microsoft.com/office/drawing/2014/main" id="{8B6ED8F9-D73D-6E47-A169-29806BF83191}"/>
            </a:ext>
          </a:extLst>
        </xdr:cNvPr>
        <xdr:cNvPicPr>
          <a:picLocks noChangeAspect="1"/>
        </xdr:cNvPicPr>
      </xdr:nvPicPr>
      <xdr:blipFill rotWithShape="1">
        <a:blip xmlns:r="http://schemas.openxmlformats.org/officeDocument/2006/relationships" r:embed="rId3"/>
        <a:srcRect l="12266" t="9272" r="8000" b="20000"/>
        <a:stretch/>
      </xdr:blipFill>
      <xdr:spPr>
        <a:xfrm>
          <a:off x="504018" y="10172700"/>
          <a:ext cx="7636681" cy="4967674"/>
        </a:xfrm>
        <a:prstGeom prst="rect">
          <a:avLst/>
        </a:prstGeom>
        <a:solidFill>
          <a:schemeClr val="lt1"/>
        </a:solidFill>
      </xdr:spPr>
    </xdr:pic>
    <xdr:clientData/>
  </xdr:twoCellAnchor>
  <xdr:twoCellAnchor>
    <xdr:from>
      <xdr:col>26</xdr:col>
      <xdr:colOff>177800</xdr:colOff>
      <xdr:row>35</xdr:row>
      <xdr:rowOff>101600</xdr:rowOff>
    </xdr:from>
    <xdr:to>
      <xdr:col>28</xdr:col>
      <xdr:colOff>495300</xdr:colOff>
      <xdr:row>39</xdr:row>
      <xdr:rowOff>152400</xdr:rowOff>
    </xdr:to>
    <xdr:sp macro="" textlink="">
      <xdr:nvSpPr>
        <xdr:cNvPr id="19" name="textruta 18">
          <a:extLst>
            <a:ext uri="{FF2B5EF4-FFF2-40B4-BE49-F238E27FC236}">
              <a16:creationId xmlns:a16="http://schemas.microsoft.com/office/drawing/2014/main" id="{C6B13A68-F19D-7347-A907-08B9FDBDD973}"/>
            </a:ext>
          </a:extLst>
        </xdr:cNvPr>
        <xdr:cNvSpPr txBox="1"/>
      </xdr:nvSpPr>
      <xdr:spPr>
        <a:xfrm>
          <a:off x="16535400" y="7950200"/>
          <a:ext cx="2032000" cy="863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Multipla jämförelser liknande de i det första fallet beskrivet i sektion 8.6.4 på sidan 227 i kursboken.</a:t>
          </a:r>
        </a:p>
      </xdr:txBody>
    </xdr:sp>
    <xdr:clientData/>
  </xdr:twoCellAnchor>
</xdr:wsDr>
</file>

<file path=xl/theme/theme1.xml><?xml version="1.0" encoding="utf-8"?>
<a:theme xmlns:a="http://schemas.openxmlformats.org/drawingml/2006/main" name="Office-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3C4723-B88A-0646-B38C-978D5671E91D}">
  <dimension ref="A1:B24"/>
  <sheetViews>
    <sheetView workbookViewId="0">
      <selection activeCell="E25" sqref="E25"/>
    </sheetView>
  </sheetViews>
  <sheetFormatPr baseColWidth="10" defaultRowHeight="16"/>
  <sheetData>
    <row r="1" spans="1:1" ht="24">
      <c r="A1" s="7" t="s">
        <v>8</v>
      </c>
    </row>
    <row r="2" spans="1:1" ht="19">
      <c r="A2" s="6" t="s">
        <v>7</v>
      </c>
    </row>
    <row r="3" spans="1:1" ht="19">
      <c r="A3" s="5" t="s">
        <v>6</v>
      </c>
    </row>
    <row r="23" spans="2:2" ht="19">
      <c r="B23" s="4" t="s">
        <v>5</v>
      </c>
    </row>
    <row r="24" spans="2:2" ht="19">
      <c r="B24" s="4" t="s">
        <v>4</v>
      </c>
    </row>
  </sheetData>
  <pageMargins left="0.7" right="0.7" top="0.75" bottom="0.75" header="0.3" footer="0.3"/>
  <pageSetup paperSize="9" orientation="portrait" horizontalDpi="0" verticalDpi="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C21573-4A0A-8D4E-B9D1-FEE530BD8BF9}">
  <dimension ref="A1:AY89"/>
  <sheetViews>
    <sheetView tabSelected="1" zoomScaleNormal="100" workbookViewId="0">
      <selection activeCell="A2" sqref="A2"/>
    </sheetView>
  </sheetViews>
  <sheetFormatPr baseColWidth="10" defaultRowHeight="16"/>
  <cols>
    <col min="3" max="17" width="5.6640625" customWidth="1"/>
    <col min="19" max="19" width="18.6640625" customWidth="1"/>
    <col min="22" max="22" width="11.6640625" bestFit="1" customWidth="1"/>
    <col min="26" max="26" width="12.6640625" bestFit="1" customWidth="1"/>
    <col min="27" max="27" width="11.6640625" bestFit="1" customWidth="1"/>
  </cols>
  <sheetData>
    <row r="1" spans="1:51" ht="24">
      <c r="A1" s="7" t="s">
        <v>50</v>
      </c>
    </row>
    <row r="9" spans="1:51" ht="24" thickBot="1">
      <c r="C9" s="80"/>
      <c r="D9" s="80"/>
      <c r="E9" s="80"/>
      <c r="F9" s="80"/>
      <c r="G9" s="80"/>
      <c r="H9" s="80"/>
      <c r="I9" s="80"/>
      <c r="J9" s="80"/>
      <c r="K9" s="80"/>
      <c r="L9" s="80"/>
      <c r="M9" s="80"/>
      <c r="N9" s="80"/>
      <c r="O9" s="80"/>
      <c r="P9" s="80"/>
      <c r="Q9" s="80"/>
      <c r="AJ9" s="127" t="s">
        <v>68</v>
      </c>
    </row>
    <row r="10" spans="1:51" ht="17" thickTop="1">
      <c r="C10" s="1"/>
      <c r="D10" s="1"/>
      <c r="E10" s="1"/>
      <c r="F10" s="1"/>
      <c r="G10" s="1"/>
      <c r="H10" s="1"/>
      <c r="I10" s="1"/>
      <c r="J10" s="1" t="s">
        <v>0</v>
      </c>
      <c r="K10" s="1"/>
      <c r="L10" s="1"/>
      <c r="M10" s="1"/>
      <c r="N10" s="1"/>
      <c r="O10" s="1"/>
      <c r="P10" s="1"/>
      <c r="Q10" s="1"/>
      <c r="S10" s="83"/>
      <c r="T10" s="124" t="s">
        <v>23</v>
      </c>
      <c r="U10" s="124" t="s">
        <v>24</v>
      </c>
      <c r="V10" s="124" t="s">
        <v>25</v>
      </c>
      <c r="W10" s="124" t="s">
        <v>26</v>
      </c>
      <c r="X10" s="125" t="s">
        <v>27</v>
      </c>
      <c r="Y10" s="99" t="s">
        <v>28</v>
      </c>
      <c r="Z10" s="99" t="s">
        <v>29</v>
      </c>
      <c r="AA10" s="99" t="s">
        <v>30</v>
      </c>
      <c r="AB10" s="99" t="s">
        <v>31</v>
      </c>
      <c r="AC10" s="100" t="s">
        <v>32</v>
      </c>
      <c r="AD10" s="126" t="s">
        <v>33</v>
      </c>
      <c r="AE10" s="126" t="s">
        <v>34</v>
      </c>
      <c r="AF10" s="126" t="s">
        <v>35</v>
      </c>
      <c r="AG10" s="126" t="s">
        <v>36</v>
      </c>
      <c r="AH10" s="126" t="s">
        <v>37</v>
      </c>
      <c r="AJ10" s="128"/>
      <c r="AK10" s="128" t="s">
        <v>69</v>
      </c>
      <c r="AL10" s="128" t="s">
        <v>70</v>
      </c>
      <c r="AM10" s="128" t="s">
        <v>71</v>
      </c>
      <c r="AN10" s="128" t="s">
        <v>72</v>
      </c>
      <c r="AO10" s="128" t="s">
        <v>73</v>
      </c>
      <c r="AP10" s="128" t="s">
        <v>74</v>
      </c>
      <c r="AQ10" s="128" t="s">
        <v>75</v>
      </c>
      <c r="AR10" s="128" t="s">
        <v>76</v>
      </c>
      <c r="AS10" s="128" t="s">
        <v>77</v>
      </c>
      <c r="AT10" s="128" t="s">
        <v>78</v>
      </c>
      <c r="AU10" s="128" t="s">
        <v>79</v>
      </c>
      <c r="AV10" s="128" t="s">
        <v>80</v>
      </c>
      <c r="AW10" s="128" t="s">
        <v>81</v>
      </c>
      <c r="AX10" s="128" t="s">
        <v>82</v>
      </c>
      <c r="AY10" s="128" t="s">
        <v>83</v>
      </c>
    </row>
    <row r="11" spans="1:51" ht="17">
      <c r="C11" s="146">
        <v>1</v>
      </c>
      <c r="D11" s="146"/>
      <c r="E11" s="146"/>
      <c r="F11" s="146"/>
      <c r="G11" s="147"/>
      <c r="H11" s="148">
        <v>2</v>
      </c>
      <c r="I11" s="149"/>
      <c r="J11" s="149"/>
      <c r="K11" s="149"/>
      <c r="L11" s="150"/>
      <c r="M11" s="148">
        <v>3</v>
      </c>
      <c r="N11" s="149"/>
      <c r="O11" s="149"/>
      <c r="P11" s="149"/>
      <c r="Q11" s="149"/>
      <c r="S11" s="81"/>
      <c r="T11" s="81"/>
      <c r="U11" s="81"/>
      <c r="V11" s="81"/>
      <c r="W11" s="81"/>
      <c r="X11" s="142"/>
      <c r="Y11" s="81"/>
      <c r="Z11" s="81"/>
      <c r="AA11" s="81"/>
      <c r="AB11" s="81"/>
      <c r="AC11" s="142"/>
      <c r="AD11" s="81"/>
      <c r="AE11" s="81"/>
      <c r="AF11" s="81"/>
      <c r="AG11" s="81"/>
      <c r="AH11" s="81"/>
      <c r="AJ11" s="129" t="s">
        <v>84</v>
      </c>
      <c r="AK11" s="129" t="s">
        <v>85</v>
      </c>
      <c r="AL11" s="129" t="s">
        <v>86</v>
      </c>
      <c r="AM11" s="129" t="s">
        <v>87</v>
      </c>
      <c r="AN11" s="129" t="s">
        <v>88</v>
      </c>
      <c r="AO11" s="129" t="s">
        <v>89</v>
      </c>
      <c r="AP11" s="129" t="s">
        <v>85</v>
      </c>
      <c r="AQ11" s="129" t="s">
        <v>90</v>
      </c>
      <c r="AR11" s="129" t="s">
        <v>91</v>
      </c>
      <c r="AS11" s="129" t="s">
        <v>88</v>
      </c>
      <c r="AT11" s="129" t="s">
        <v>92</v>
      </c>
      <c r="AU11" s="129" t="s">
        <v>93</v>
      </c>
      <c r="AV11" s="129" t="s">
        <v>94</v>
      </c>
      <c r="AW11" s="129" t="s">
        <v>95</v>
      </c>
      <c r="AX11" s="129" t="s">
        <v>96</v>
      </c>
      <c r="AY11" s="129" t="s">
        <v>97</v>
      </c>
    </row>
    <row r="12" spans="1:51" ht="17">
      <c r="C12" s="151" t="s">
        <v>1</v>
      </c>
      <c r="D12" s="151"/>
      <c r="E12" s="151"/>
      <c r="F12" s="151"/>
      <c r="G12" s="151"/>
      <c r="H12" s="152" t="s">
        <v>2</v>
      </c>
      <c r="I12" s="153"/>
      <c r="J12" s="153"/>
      <c r="K12" s="153"/>
      <c r="L12" s="154"/>
      <c r="M12" s="155" t="s">
        <v>3</v>
      </c>
      <c r="N12" s="155"/>
      <c r="O12" s="155"/>
      <c r="P12" s="155"/>
      <c r="Q12" s="155"/>
      <c r="S12" s="81" t="s">
        <v>9</v>
      </c>
      <c r="T12" s="96">
        <v>79.5</v>
      </c>
      <c r="U12" s="96">
        <v>78.166666666666671</v>
      </c>
      <c r="V12" s="96">
        <v>74.833333333333329</v>
      </c>
      <c r="W12" s="96">
        <v>71.166666666666671</v>
      </c>
      <c r="X12" s="143">
        <v>81</v>
      </c>
      <c r="Y12" s="96">
        <v>72.833333333333329</v>
      </c>
      <c r="Z12" s="96">
        <v>75.166666666666671</v>
      </c>
      <c r="AA12" s="96">
        <v>71.166666666666671</v>
      </c>
      <c r="AB12" s="96">
        <v>69.833333333333329</v>
      </c>
      <c r="AC12" s="143">
        <v>71.833333333333329</v>
      </c>
      <c r="AD12" s="96">
        <v>72.166666666666671</v>
      </c>
      <c r="AE12" s="96">
        <v>68.666666666666671</v>
      </c>
      <c r="AF12" s="96">
        <v>78.166666666666671</v>
      </c>
      <c r="AG12" s="96">
        <v>70.333333333333329</v>
      </c>
      <c r="AH12" s="96">
        <v>61.666666666666664</v>
      </c>
      <c r="AJ12" s="129" t="s">
        <v>98</v>
      </c>
      <c r="AK12" s="129" t="s">
        <v>93</v>
      </c>
      <c r="AL12" s="129" t="s">
        <v>95</v>
      </c>
      <c r="AM12" s="129" t="s">
        <v>99</v>
      </c>
      <c r="AN12" s="129" t="s">
        <v>99</v>
      </c>
      <c r="AO12" s="129" t="s">
        <v>90</v>
      </c>
      <c r="AP12" s="129" t="s">
        <v>87</v>
      </c>
      <c r="AQ12" s="129" t="s">
        <v>88</v>
      </c>
      <c r="AR12" s="129" t="s">
        <v>91</v>
      </c>
      <c r="AS12" s="129" t="s">
        <v>100</v>
      </c>
      <c r="AT12" s="129" t="s">
        <v>101</v>
      </c>
      <c r="AU12" s="129" t="s">
        <v>102</v>
      </c>
      <c r="AV12" s="129" t="s">
        <v>103</v>
      </c>
      <c r="AW12" s="129" t="s">
        <v>104</v>
      </c>
      <c r="AX12" s="129" t="s">
        <v>105</v>
      </c>
      <c r="AY12" s="129" t="s">
        <v>97</v>
      </c>
    </row>
    <row r="13" spans="1:51" ht="17">
      <c r="C13" s="2">
        <v>1</v>
      </c>
      <c r="D13" s="2">
        <v>2</v>
      </c>
      <c r="E13" s="2">
        <v>3</v>
      </c>
      <c r="F13" s="2">
        <v>4</v>
      </c>
      <c r="G13" s="3">
        <v>5</v>
      </c>
      <c r="H13" s="2">
        <v>1</v>
      </c>
      <c r="I13" s="2">
        <v>2</v>
      </c>
      <c r="J13" s="2">
        <v>3</v>
      </c>
      <c r="K13" s="2">
        <v>4</v>
      </c>
      <c r="L13" s="3">
        <v>5</v>
      </c>
      <c r="M13" s="2">
        <v>1</v>
      </c>
      <c r="N13" s="2">
        <v>2</v>
      </c>
      <c r="O13" s="2">
        <v>3</v>
      </c>
      <c r="P13" s="2">
        <v>4</v>
      </c>
      <c r="Q13" s="2">
        <v>5</v>
      </c>
      <c r="S13" s="81" t="s">
        <v>10</v>
      </c>
      <c r="T13" s="81">
        <v>3.5095108870990366</v>
      </c>
      <c r="U13" s="81">
        <v>4.7917753610860352</v>
      </c>
      <c r="V13" s="81">
        <v>1.9564707454438919</v>
      </c>
      <c r="W13" s="81">
        <v>4.4303247937118266</v>
      </c>
      <c r="X13" s="144">
        <v>5.7037999029886501</v>
      </c>
      <c r="Y13" s="81">
        <v>5.0623885447264652</v>
      </c>
      <c r="Z13" s="81">
        <v>6.0023143684563758</v>
      </c>
      <c r="AA13" s="81">
        <v>2.54841998980632</v>
      </c>
      <c r="AB13" s="81">
        <v>4.49753018642207</v>
      </c>
      <c r="AC13" s="144">
        <v>2.2123391341393495</v>
      </c>
      <c r="AD13" s="81">
        <v>5.4736743702115742</v>
      </c>
      <c r="AE13" s="81">
        <v>2.9627314724385299</v>
      </c>
      <c r="AF13" s="81">
        <v>3.2188679859713281</v>
      </c>
      <c r="AG13" s="81">
        <v>3.4123957045519218</v>
      </c>
      <c r="AH13" s="81">
        <v>4.0551750201988082</v>
      </c>
      <c r="AJ13" s="129" t="s">
        <v>106</v>
      </c>
      <c r="AK13" s="129" t="s">
        <v>107</v>
      </c>
      <c r="AL13" s="129" t="s">
        <v>101</v>
      </c>
      <c r="AM13" s="129" t="s">
        <v>108</v>
      </c>
      <c r="AN13" s="129" t="s">
        <v>101</v>
      </c>
      <c r="AO13" s="129" t="s">
        <v>100</v>
      </c>
      <c r="AP13" s="129" t="s">
        <v>91</v>
      </c>
      <c r="AQ13" s="129" t="s">
        <v>105</v>
      </c>
      <c r="AR13" s="129" t="s">
        <v>109</v>
      </c>
      <c r="AS13" s="129" t="s">
        <v>110</v>
      </c>
      <c r="AT13" s="129" t="s">
        <v>111</v>
      </c>
      <c r="AU13" s="129" t="s">
        <v>91</v>
      </c>
      <c r="AV13" s="129" t="s">
        <v>91</v>
      </c>
      <c r="AW13" s="129" t="s">
        <v>101</v>
      </c>
      <c r="AX13" s="129" t="s">
        <v>112</v>
      </c>
      <c r="AY13" s="129" t="s">
        <v>113</v>
      </c>
    </row>
    <row r="14" spans="1:51" ht="17">
      <c r="B14">
        <v>1</v>
      </c>
      <c r="C14" s="8">
        <v>86</v>
      </c>
      <c r="D14" s="9">
        <v>70</v>
      </c>
      <c r="E14" s="101">
        <v>76</v>
      </c>
      <c r="F14" s="11">
        <v>77</v>
      </c>
      <c r="G14" s="12">
        <v>95</v>
      </c>
      <c r="H14" s="13">
        <v>78</v>
      </c>
      <c r="I14" s="14">
        <v>69</v>
      </c>
      <c r="J14" s="15">
        <v>72</v>
      </c>
      <c r="K14" s="16">
        <v>68</v>
      </c>
      <c r="L14" s="17">
        <v>66</v>
      </c>
      <c r="M14" s="18">
        <v>84</v>
      </c>
      <c r="N14" s="19">
        <v>73</v>
      </c>
      <c r="O14" s="20">
        <v>72</v>
      </c>
      <c r="P14" s="21">
        <v>58</v>
      </c>
      <c r="Q14" s="22">
        <v>60</v>
      </c>
      <c r="S14" s="81" t="s">
        <v>11</v>
      </c>
      <c r="T14" s="81">
        <v>79.5</v>
      </c>
      <c r="U14" s="81">
        <v>74</v>
      </c>
      <c r="V14" s="81">
        <v>74.5</v>
      </c>
      <c r="W14" s="81">
        <v>74</v>
      </c>
      <c r="X14" s="144">
        <v>80</v>
      </c>
      <c r="Y14" s="81">
        <v>72</v>
      </c>
      <c r="Z14" s="81">
        <v>76</v>
      </c>
      <c r="AA14" s="81">
        <v>69.5</v>
      </c>
      <c r="AB14" s="81">
        <v>68.5</v>
      </c>
      <c r="AC14" s="144">
        <v>71.5</v>
      </c>
      <c r="AD14" s="81">
        <v>72</v>
      </c>
      <c r="AE14" s="81">
        <v>72</v>
      </c>
      <c r="AF14" s="81">
        <v>74</v>
      </c>
      <c r="AG14" s="81">
        <v>73.5</v>
      </c>
      <c r="AH14" s="81">
        <v>60.5</v>
      </c>
      <c r="AJ14" s="129" t="s">
        <v>114</v>
      </c>
      <c r="AK14" s="129" t="s">
        <v>115</v>
      </c>
      <c r="AL14" s="129" t="s">
        <v>116</v>
      </c>
      <c r="AM14" s="129" t="s">
        <v>117</v>
      </c>
      <c r="AN14" s="129" t="s">
        <v>118</v>
      </c>
      <c r="AO14" s="129" t="s">
        <v>101</v>
      </c>
      <c r="AP14" s="129" t="s">
        <v>119</v>
      </c>
      <c r="AQ14" s="129" t="s">
        <v>120</v>
      </c>
      <c r="AR14" s="129" t="s">
        <v>121</v>
      </c>
      <c r="AS14" s="129" t="s">
        <v>121</v>
      </c>
      <c r="AT14" s="129" t="s">
        <v>121</v>
      </c>
      <c r="AU14" s="129" t="s">
        <v>122</v>
      </c>
      <c r="AV14" s="129" t="s">
        <v>123</v>
      </c>
      <c r="AW14" s="129" t="s">
        <v>103</v>
      </c>
      <c r="AX14" s="129" t="s">
        <v>97</v>
      </c>
      <c r="AY14" s="129" t="s">
        <v>124</v>
      </c>
    </row>
    <row r="15" spans="1:51" ht="17">
      <c r="B15">
        <v>2</v>
      </c>
      <c r="C15" s="23">
        <v>79</v>
      </c>
      <c r="D15" s="24">
        <v>91</v>
      </c>
      <c r="E15" s="42">
        <v>71</v>
      </c>
      <c r="F15" s="25">
        <v>53</v>
      </c>
      <c r="G15" s="26">
        <v>74</v>
      </c>
      <c r="H15" s="27">
        <v>58</v>
      </c>
      <c r="I15" s="28">
        <v>83</v>
      </c>
      <c r="J15" s="16">
        <v>68</v>
      </c>
      <c r="K15" s="29">
        <v>52</v>
      </c>
      <c r="L15" s="30">
        <v>67</v>
      </c>
      <c r="M15" s="31">
        <v>58</v>
      </c>
      <c r="N15" s="32">
        <v>64</v>
      </c>
      <c r="O15" s="33">
        <v>74</v>
      </c>
      <c r="P15" s="34">
        <v>79</v>
      </c>
      <c r="Q15" s="32">
        <v>62</v>
      </c>
      <c r="S15" s="81" t="s">
        <v>12</v>
      </c>
      <c r="T15" s="81" t="e">
        <v>#N/A</v>
      </c>
      <c r="U15" s="81">
        <v>68</v>
      </c>
      <c r="V15" s="81" t="e">
        <v>#N/A</v>
      </c>
      <c r="W15" s="81" t="e">
        <v>#N/A</v>
      </c>
      <c r="X15" s="144" t="e">
        <v>#N/A</v>
      </c>
      <c r="Y15" s="81" t="e">
        <v>#N/A</v>
      </c>
      <c r="Z15" s="81" t="e">
        <v>#N/A</v>
      </c>
      <c r="AA15" s="81" t="e">
        <v>#N/A</v>
      </c>
      <c r="AB15" s="81" t="e">
        <v>#N/A</v>
      </c>
      <c r="AC15" s="144" t="e">
        <v>#N/A</v>
      </c>
      <c r="AD15" s="81">
        <v>61</v>
      </c>
      <c r="AE15" s="81">
        <v>72</v>
      </c>
      <c r="AF15" s="81">
        <v>74</v>
      </c>
      <c r="AG15" s="81" t="e">
        <v>#N/A</v>
      </c>
      <c r="AH15" s="81">
        <v>60</v>
      </c>
      <c r="AJ15" s="129" t="s">
        <v>125</v>
      </c>
      <c r="AK15" s="129" t="s">
        <v>118</v>
      </c>
      <c r="AL15" s="129" t="s">
        <v>116</v>
      </c>
      <c r="AM15" s="129" t="s">
        <v>120</v>
      </c>
      <c r="AN15" s="129" t="s">
        <v>126</v>
      </c>
      <c r="AO15" s="129" t="s">
        <v>124</v>
      </c>
      <c r="AP15" s="129" t="s">
        <v>127</v>
      </c>
      <c r="AQ15" s="129" t="s">
        <v>128</v>
      </c>
      <c r="AR15" s="129" t="s">
        <v>129</v>
      </c>
      <c r="AS15" s="129" t="s">
        <v>128</v>
      </c>
      <c r="AT15" s="129" t="s">
        <v>129</v>
      </c>
      <c r="AU15" s="129" t="s">
        <v>127</v>
      </c>
      <c r="AV15" s="129" t="s">
        <v>130</v>
      </c>
      <c r="AW15" s="129" t="s">
        <v>91</v>
      </c>
      <c r="AX15" s="129" t="s">
        <v>127</v>
      </c>
      <c r="AY15" s="129" t="s">
        <v>124</v>
      </c>
    </row>
    <row r="16" spans="1:51" ht="17">
      <c r="B16">
        <v>3</v>
      </c>
      <c r="C16" s="35">
        <v>90</v>
      </c>
      <c r="D16" s="36">
        <v>68</v>
      </c>
      <c r="E16" s="53">
        <v>82</v>
      </c>
      <c r="F16" s="37">
        <v>71</v>
      </c>
      <c r="G16" s="38">
        <v>60</v>
      </c>
      <c r="H16" s="39">
        <v>66</v>
      </c>
      <c r="I16" s="40">
        <v>52</v>
      </c>
      <c r="J16" s="41">
        <v>71</v>
      </c>
      <c r="K16" s="42">
        <v>69</v>
      </c>
      <c r="L16" s="43">
        <v>71</v>
      </c>
      <c r="M16" s="44">
        <v>86</v>
      </c>
      <c r="N16" s="45">
        <v>72</v>
      </c>
      <c r="O16" s="46">
        <v>85</v>
      </c>
      <c r="P16" s="47">
        <v>74</v>
      </c>
      <c r="Q16" s="48">
        <v>61</v>
      </c>
      <c r="S16" s="81" t="s">
        <v>13</v>
      </c>
      <c r="T16" s="81">
        <v>8.5965109201349819</v>
      </c>
      <c r="U16" s="81">
        <v>11.737404596701401</v>
      </c>
      <c r="V16" s="81">
        <v>4.7923550230201712</v>
      </c>
      <c r="W16" s="81">
        <v>10.852035139395118</v>
      </c>
      <c r="X16" s="144">
        <v>13.971399357258385</v>
      </c>
      <c r="Y16" s="81">
        <v>12.400268814290536</v>
      </c>
      <c r="Z16" s="81">
        <v>14.702607478493981</v>
      </c>
      <c r="AA16" s="81">
        <v>6.2423286253341921</v>
      </c>
      <c r="AB16" s="81">
        <v>11.016654059498574</v>
      </c>
      <c r="AC16" s="144">
        <v>5.4191020166321531</v>
      </c>
      <c r="AD16" s="81">
        <v>13.407709225168423</v>
      </c>
      <c r="AE16" s="81">
        <v>7.2571803523590805</v>
      </c>
      <c r="AF16" s="81">
        <v>7.8845841150099139</v>
      </c>
      <c r="AG16" s="81">
        <v>8.3586282766173081</v>
      </c>
      <c r="AH16" s="81">
        <v>9.9331096171675473</v>
      </c>
      <c r="AJ16" s="129" t="s">
        <v>131</v>
      </c>
      <c r="AK16" s="129" t="s">
        <v>132</v>
      </c>
      <c r="AL16" s="129" t="s">
        <v>132</v>
      </c>
      <c r="AM16" s="129" t="s">
        <v>132</v>
      </c>
      <c r="AN16" s="129" t="s">
        <v>132</v>
      </c>
      <c r="AO16" s="129" t="s">
        <v>132</v>
      </c>
      <c r="AP16" s="129" t="s">
        <v>132</v>
      </c>
      <c r="AQ16" s="129" t="s">
        <v>132</v>
      </c>
      <c r="AR16" s="129" t="s">
        <v>132</v>
      </c>
      <c r="AS16" s="129" t="s">
        <v>132</v>
      </c>
      <c r="AT16" s="129" t="s">
        <v>132</v>
      </c>
      <c r="AU16" s="129" t="s">
        <v>132</v>
      </c>
      <c r="AV16" s="129" t="s">
        <v>132</v>
      </c>
      <c r="AW16" s="129" t="s">
        <v>132</v>
      </c>
      <c r="AX16" s="129" t="s">
        <v>132</v>
      </c>
      <c r="AY16" s="129" t="s">
        <v>132</v>
      </c>
    </row>
    <row r="17" spans="2:51" ht="17">
      <c r="B17">
        <v>4</v>
      </c>
      <c r="C17" s="39">
        <v>65</v>
      </c>
      <c r="D17" s="49">
        <v>68</v>
      </c>
      <c r="E17" s="77">
        <v>73</v>
      </c>
      <c r="F17" s="50">
        <v>83</v>
      </c>
      <c r="G17" s="51">
        <v>84</v>
      </c>
      <c r="H17" s="52">
        <v>82</v>
      </c>
      <c r="I17" s="12">
        <v>95</v>
      </c>
      <c r="J17" s="50">
        <v>83</v>
      </c>
      <c r="K17" s="53">
        <v>80</v>
      </c>
      <c r="L17" s="54">
        <v>81</v>
      </c>
      <c r="M17" s="55">
        <v>61</v>
      </c>
      <c r="N17" s="56">
        <v>75</v>
      </c>
      <c r="O17" s="26">
        <v>74</v>
      </c>
      <c r="P17" s="57">
        <v>73</v>
      </c>
      <c r="Q17" s="58">
        <v>79</v>
      </c>
      <c r="S17" s="81" t="s">
        <v>14</v>
      </c>
      <c r="T17" s="81">
        <v>73.900000000000006</v>
      </c>
      <c r="U17" s="81">
        <v>137.76666666666716</v>
      </c>
      <c r="V17" s="81">
        <v>22.966666666666669</v>
      </c>
      <c r="W17" s="81">
        <v>117.76666666666642</v>
      </c>
      <c r="X17" s="144">
        <v>195.2</v>
      </c>
      <c r="Y17" s="81">
        <v>153.76666666666642</v>
      </c>
      <c r="Z17" s="81">
        <v>216.16666666666714</v>
      </c>
      <c r="AA17" s="81">
        <v>38.966666666666661</v>
      </c>
      <c r="AB17" s="81">
        <v>121.36666666666642</v>
      </c>
      <c r="AC17" s="144">
        <v>29.366666666666664</v>
      </c>
      <c r="AD17" s="81">
        <v>179.76666666666642</v>
      </c>
      <c r="AE17" s="81">
        <v>52.666666666666664</v>
      </c>
      <c r="AF17" s="81">
        <v>62.166666666666664</v>
      </c>
      <c r="AG17" s="81">
        <v>69.866666666666418</v>
      </c>
      <c r="AH17" s="81">
        <v>98.66666666666643</v>
      </c>
      <c r="AJ17" s="129" t="s">
        <v>133</v>
      </c>
      <c r="AK17" s="129" t="s">
        <v>107</v>
      </c>
      <c r="AL17" s="129" t="s">
        <v>134</v>
      </c>
      <c r="AM17" s="129" t="s">
        <v>135</v>
      </c>
      <c r="AN17" s="129" t="s">
        <v>136</v>
      </c>
      <c r="AO17" s="129" t="s">
        <v>92</v>
      </c>
      <c r="AP17" s="129" t="s">
        <v>137</v>
      </c>
      <c r="AQ17" s="129" t="s">
        <v>138</v>
      </c>
      <c r="AR17" s="129" t="s">
        <v>136</v>
      </c>
      <c r="AS17" s="129" t="s">
        <v>139</v>
      </c>
      <c r="AT17" s="129" t="s">
        <v>140</v>
      </c>
      <c r="AU17" s="129" t="s">
        <v>141</v>
      </c>
      <c r="AV17" s="129" t="s">
        <v>142</v>
      </c>
      <c r="AW17" s="129" t="s">
        <v>134</v>
      </c>
      <c r="AX17" s="129" t="s">
        <v>143</v>
      </c>
      <c r="AY17" s="129" t="s">
        <v>144</v>
      </c>
    </row>
    <row r="18" spans="2:51">
      <c r="B18">
        <v>5</v>
      </c>
      <c r="C18" s="59">
        <v>77</v>
      </c>
      <c r="D18" s="60">
        <v>78</v>
      </c>
      <c r="E18" s="102">
        <v>69</v>
      </c>
      <c r="F18" s="61">
        <v>65</v>
      </c>
      <c r="G18" s="62">
        <v>97</v>
      </c>
      <c r="H18" s="63">
        <v>90</v>
      </c>
      <c r="I18" s="64">
        <v>71</v>
      </c>
      <c r="J18" s="65">
        <v>67</v>
      </c>
      <c r="K18" s="66">
        <v>67</v>
      </c>
      <c r="L18" s="67">
        <v>72</v>
      </c>
      <c r="M18" s="68">
        <v>83</v>
      </c>
      <c r="N18" s="69">
        <v>56</v>
      </c>
      <c r="O18" s="62">
        <v>91</v>
      </c>
      <c r="P18" s="70">
        <v>62</v>
      </c>
      <c r="Q18" s="29">
        <v>48</v>
      </c>
      <c r="S18" s="81" t="s">
        <v>15</v>
      </c>
      <c r="T18" s="81">
        <v>1.2078825022293609</v>
      </c>
      <c r="U18" s="81">
        <v>-1.9795846886101263</v>
      </c>
      <c r="V18" s="81">
        <v>-0.77508684048103582</v>
      </c>
      <c r="W18" s="81">
        <v>0.4784896182041356</v>
      </c>
      <c r="X18" s="144">
        <v>-0.71033702297769441</v>
      </c>
      <c r="Y18" s="81">
        <v>-1.674146462774103</v>
      </c>
      <c r="Z18" s="81">
        <v>0.48281444220070124</v>
      </c>
      <c r="AA18" s="81">
        <v>3.3034529742909289</v>
      </c>
      <c r="AB18" s="81">
        <v>0.49607822533821899</v>
      </c>
      <c r="AC18" s="144">
        <v>0.88214945095154906</v>
      </c>
      <c r="AD18" s="81">
        <v>-3.1876426471067076</v>
      </c>
      <c r="AE18" s="81">
        <v>0.92345777920205752</v>
      </c>
      <c r="AF18" s="81">
        <v>-0.44195818269376463</v>
      </c>
      <c r="AG18" s="81">
        <v>-1.2503368830487771</v>
      </c>
      <c r="AH18" s="81">
        <v>2.7501963111760421</v>
      </c>
    </row>
    <row r="19" spans="2:51">
      <c r="B19" s="79">
        <v>6</v>
      </c>
      <c r="C19" s="71">
        <v>80</v>
      </c>
      <c r="D19" s="72">
        <v>94</v>
      </c>
      <c r="E19" s="103">
        <v>78</v>
      </c>
      <c r="F19" s="13">
        <v>78</v>
      </c>
      <c r="G19" s="10">
        <v>76</v>
      </c>
      <c r="H19" s="73">
        <v>63</v>
      </c>
      <c r="I19" s="54">
        <v>81</v>
      </c>
      <c r="J19" s="74">
        <v>66</v>
      </c>
      <c r="K19" s="50">
        <v>83</v>
      </c>
      <c r="L19" s="75">
        <v>74</v>
      </c>
      <c r="M19" s="76">
        <v>61</v>
      </c>
      <c r="N19" s="15">
        <v>72</v>
      </c>
      <c r="O19" s="77">
        <v>73</v>
      </c>
      <c r="P19" s="10">
        <v>76</v>
      </c>
      <c r="Q19" s="78">
        <v>60</v>
      </c>
      <c r="S19" s="81" t="s">
        <v>16</v>
      </c>
      <c r="T19" s="81">
        <v>-0.77068117624081234</v>
      </c>
      <c r="U19" s="81">
        <v>0.63757076967864723</v>
      </c>
      <c r="V19" s="81">
        <v>0.38280611658832675</v>
      </c>
      <c r="W19" s="81">
        <v>-0.9519763011290423</v>
      </c>
      <c r="X19" s="144">
        <v>-0.31482641511391363</v>
      </c>
      <c r="Y19" s="81">
        <v>0.22553233727278255</v>
      </c>
      <c r="Z19" s="81">
        <v>-0.40206023700127741</v>
      </c>
      <c r="AA19" s="81">
        <v>1.7458554726812228</v>
      </c>
      <c r="AB19" s="81">
        <v>-0.53121740634119385</v>
      </c>
      <c r="AC19" s="144">
        <v>0.8830745464712062</v>
      </c>
      <c r="AD19" s="81">
        <v>-6.5276520324806684E-3</v>
      </c>
      <c r="AE19" s="81">
        <v>-1.3535263467626961</v>
      </c>
      <c r="AF19" s="81">
        <v>1.1724103254628779</v>
      </c>
      <c r="AG19" s="81">
        <v>-0.79807371568115282</v>
      </c>
      <c r="AH19" s="81">
        <v>0.80980873351246341</v>
      </c>
    </row>
    <row r="20" spans="2:51">
      <c r="S20" s="81" t="s">
        <v>17</v>
      </c>
      <c r="T20" s="81">
        <v>25</v>
      </c>
      <c r="U20" s="81">
        <v>26</v>
      </c>
      <c r="V20" s="81">
        <v>13</v>
      </c>
      <c r="W20" s="81">
        <v>30</v>
      </c>
      <c r="X20" s="144">
        <v>37</v>
      </c>
      <c r="Y20" s="81">
        <v>32</v>
      </c>
      <c r="Z20" s="81">
        <v>43</v>
      </c>
      <c r="AA20" s="81">
        <v>17</v>
      </c>
      <c r="AB20" s="81">
        <v>31</v>
      </c>
      <c r="AC20" s="144">
        <v>15</v>
      </c>
      <c r="AD20" s="81">
        <v>28</v>
      </c>
      <c r="AE20" s="81">
        <v>19</v>
      </c>
      <c r="AF20" s="81">
        <v>19</v>
      </c>
      <c r="AG20" s="81">
        <v>21</v>
      </c>
      <c r="AH20" s="81">
        <v>31</v>
      </c>
    </row>
    <row r="21" spans="2:51">
      <c r="C21" t="s">
        <v>145</v>
      </c>
      <c r="S21" s="81" t="s">
        <v>18</v>
      </c>
      <c r="T21" s="81">
        <v>65</v>
      </c>
      <c r="U21" s="81">
        <v>68</v>
      </c>
      <c r="V21" s="81">
        <v>69</v>
      </c>
      <c r="W21" s="81">
        <v>53</v>
      </c>
      <c r="X21" s="144">
        <v>60</v>
      </c>
      <c r="Y21" s="81">
        <v>58</v>
      </c>
      <c r="Z21" s="81">
        <v>52</v>
      </c>
      <c r="AA21" s="81">
        <v>66</v>
      </c>
      <c r="AB21" s="81">
        <v>52</v>
      </c>
      <c r="AC21" s="144">
        <v>66</v>
      </c>
      <c r="AD21" s="81">
        <v>58</v>
      </c>
      <c r="AE21" s="81">
        <v>56</v>
      </c>
      <c r="AF21" s="81">
        <v>72</v>
      </c>
      <c r="AG21" s="81">
        <v>58</v>
      </c>
      <c r="AH21" s="81">
        <v>48</v>
      </c>
    </row>
    <row r="22" spans="2:51">
      <c r="C22" t="s">
        <v>146</v>
      </c>
      <c r="S22" s="81" t="s">
        <v>19</v>
      </c>
      <c r="T22" s="81">
        <v>90</v>
      </c>
      <c r="U22" s="81">
        <v>94</v>
      </c>
      <c r="V22" s="81">
        <v>82</v>
      </c>
      <c r="W22" s="81">
        <v>83</v>
      </c>
      <c r="X22" s="144">
        <v>97</v>
      </c>
      <c r="Y22" s="81">
        <v>90</v>
      </c>
      <c r="Z22" s="81">
        <v>95</v>
      </c>
      <c r="AA22" s="81">
        <v>83</v>
      </c>
      <c r="AB22" s="81">
        <v>83</v>
      </c>
      <c r="AC22" s="144">
        <v>81</v>
      </c>
      <c r="AD22" s="81">
        <v>86</v>
      </c>
      <c r="AE22" s="81">
        <v>75</v>
      </c>
      <c r="AF22" s="81">
        <v>91</v>
      </c>
      <c r="AG22" s="81">
        <v>79</v>
      </c>
      <c r="AH22" s="81">
        <v>79</v>
      </c>
    </row>
    <row r="23" spans="2:51">
      <c r="S23" s="81" t="s">
        <v>20</v>
      </c>
      <c r="T23" s="81">
        <v>477</v>
      </c>
      <c r="U23" s="81">
        <v>469</v>
      </c>
      <c r="V23" s="81">
        <v>449</v>
      </c>
      <c r="W23" s="81">
        <v>427</v>
      </c>
      <c r="X23" s="144">
        <v>486</v>
      </c>
      <c r="Y23" s="81">
        <v>437</v>
      </c>
      <c r="Z23" s="81">
        <v>451</v>
      </c>
      <c r="AA23" s="81">
        <v>427</v>
      </c>
      <c r="AB23" s="81">
        <v>419</v>
      </c>
      <c r="AC23" s="144">
        <v>431</v>
      </c>
      <c r="AD23" s="81">
        <v>433</v>
      </c>
      <c r="AE23" s="81">
        <v>412</v>
      </c>
      <c r="AF23" s="81">
        <v>469</v>
      </c>
      <c r="AG23" s="81">
        <v>422</v>
      </c>
      <c r="AH23" s="81">
        <v>370</v>
      </c>
    </row>
    <row r="24" spans="2:51">
      <c r="S24" s="81" t="s">
        <v>21</v>
      </c>
      <c r="T24" s="81">
        <v>6</v>
      </c>
      <c r="U24" s="81">
        <v>6</v>
      </c>
      <c r="V24" s="81">
        <v>6</v>
      </c>
      <c r="W24" s="81">
        <v>6</v>
      </c>
      <c r="X24" s="144">
        <v>6</v>
      </c>
      <c r="Y24" s="81">
        <v>6</v>
      </c>
      <c r="Z24" s="81">
        <v>6</v>
      </c>
      <c r="AA24" s="81">
        <v>6</v>
      </c>
      <c r="AB24" s="81">
        <v>6</v>
      </c>
      <c r="AC24" s="144">
        <v>6</v>
      </c>
      <c r="AD24" s="81">
        <v>6</v>
      </c>
      <c r="AE24" s="81">
        <v>6</v>
      </c>
      <c r="AF24" s="81">
        <v>6</v>
      </c>
      <c r="AG24" s="81">
        <v>6</v>
      </c>
      <c r="AH24" s="81">
        <v>6</v>
      </c>
    </row>
    <row r="25" spans="2:51" ht="17" thickBot="1">
      <c r="S25" s="82" t="s">
        <v>22</v>
      </c>
      <c r="T25" s="82">
        <v>9.021484938344674</v>
      </c>
      <c r="U25" s="82">
        <v>12.317650703657407</v>
      </c>
      <c r="V25" s="82">
        <v>5.0292681601919096</v>
      </c>
      <c r="W25" s="82">
        <v>11.388512440684826</v>
      </c>
      <c r="X25" s="145">
        <v>14.6620844247268</v>
      </c>
      <c r="Y25" s="82">
        <v>13.01328403800721</v>
      </c>
      <c r="Z25" s="82">
        <v>15.42944028733282</v>
      </c>
      <c r="AA25" s="82">
        <v>6.5509221353686096</v>
      </c>
      <c r="AB25" s="82">
        <v>11.561269402442583</v>
      </c>
      <c r="AC25" s="145">
        <v>5.6869987924859844</v>
      </c>
      <c r="AD25" s="82">
        <v>14.070527910253919</v>
      </c>
      <c r="AE25" s="82">
        <v>7.615943706918519</v>
      </c>
      <c r="AF25" s="82">
        <v>8.2743635760491454</v>
      </c>
      <c r="AG25" s="82">
        <v>8.7718424141245563</v>
      </c>
      <c r="AH25" s="82">
        <v>10.424159247249182</v>
      </c>
    </row>
    <row r="26" spans="2:51">
      <c r="S26" t="s">
        <v>53</v>
      </c>
      <c r="V26" s="97">
        <f>AVERAGE(C14:G19)</f>
        <v>76.933333333333337</v>
      </c>
      <c r="AA26" s="97">
        <f>AVERAGE(H14:L19)</f>
        <v>72.166666666666671</v>
      </c>
      <c r="AF26">
        <f>AVERAGE(M14:Q19)</f>
        <v>70.2</v>
      </c>
    </row>
    <row r="27" spans="2:51">
      <c r="S27" s="79" t="s">
        <v>54</v>
      </c>
      <c r="AA27" s="97">
        <f>AVERAGE(C14:Q19)</f>
        <v>73.099999999999994</v>
      </c>
      <c r="AF27" s="79" t="s">
        <v>54</v>
      </c>
    </row>
    <row r="29" spans="2:51" ht="17" thickBot="1">
      <c r="S29" s="89" t="s">
        <v>48</v>
      </c>
    </row>
    <row r="30" spans="2:51">
      <c r="S30" s="90" t="s">
        <v>38</v>
      </c>
      <c r="T30" s="104" t="s">
        <v>39</v>
      </c>
      <c r="U30" s="104" t="s">
        <v>40</v>
      </c>
      <c r="V30" s="104" t="s">
        <v>41</v>
      </c>
      <c r="W30" s="104" t="s">
        <v>42</v>
      </c>
      <c r="X30" s="104" t="s">
        <v>43</v>
      </c>
    </row>
    <row r="31" spans="2:51">
      <c r="S31" s="91" t="s">
        <v>44</v>
      </c>
      <c r="T31" s="105">
        <v>719.3</v>
      </c>
      <c r="U31" s="106">
        <v>2</v>
      </c>
      <c r="V31" s="107">
        <v>359.63</v>
      </c>
      <c r="W31" s="108">
        <v>3.2570999999999999</v>
      </c>
      <c r="X31" s="109">
        <v>7.4139999999999998E-2</v>
      </c>
      <c r="Y31" s="95"/>
    </row>
    <row r="32" spans="2:51">
      <c r="S32" s="91" t="s">
        <v>45</v>
      </c>
      <c r="T32" s="110"/>
      <c r="U32" s="91"/>
      <c r="V32" s="92"/>
      <c r="W32" s="93"/>
      <c r="X32" s="111"/>
    </row>
    <row r="33" spans="6:28">
      <c r="S33" s="91" t="s">
        <v>46</v>
      </c>
      <c r="T33" s="112">
        <v>1325</v>
      </c>
      <c r="U33" s="79">
        <v>12</v>
      </c>
      <c r="V33" s="113">
        <v>110.42</v>
      </c>
      <c r="W33" s="114">
        <v>1.0547</v>
      </c>
      <c r="X33" s="115">
        <v>0.40999000000000002</v>
      </c>
      <c r="Y33" s="94"/>
    </row>
    <row r="34" spans="6:28">
      <c r="S34" s="91" t="s">
        <v>47</v>
      </c>
      <c r="T34" s="116">
        <v>7851.8</v>
      </c>
      <c r="U34" s="117">
        <v>75</v>
      </c>
      <c r="V34" s="133">
        <v>104.69</v>
      </c>
      <c r="W34" s="118"/>
      <c r="X34" s="119"/>
    </row>
    <row r="35" spans="6:28">
      <c r="S35" s="91"/>
      <c r="T35" s="92"/>
      <c r="U35" s="91"/>
      <c r="V35" s="91"/>
      <c r="W35" s="91"/>
      <c r="X35" s="98"/>
    </row>
    <row r="36" spans="6:28">
      <c r="S36" s="123" t="s">
        <v>49</v>
      </c>
      <c r="T36" s="120">
        <f>T33+T34</f>
        <v>9176.7999999999993</v>
      </c>
      <c r="U36" s="121">
        <f>U33+U34</f>
        <v>87</v>
      </c>
      <c r="V36" s="122">
        <f>T36/U36</f>
        <v>105.48045977011493</v>
      </c>
      <c r="W36" s="122">
        <f>V31/V36</f>
        <v>3.4094466480690437</v>
      </c>
      <c r="X36" s="136">
        <f>_xlfn.F.DIST.RT(W36,U31,U36)</f>
        <v>3.7536968340134869E-2</v>
      </c>
    </row>
    <row r="40" spans="6:28" ht="17" thickBot="1"/>
    <row r="41" spans="6:28">
      <c r="Y41" s="90"/>
      <c r="Z41" s="90" t="s">
        <v>147</v>
      </c>
      <c r="AA41" s="90" t="s">
        <v>148</v>
      </c>
      <c r="AB41" s="90" t="s">
        <v>149</v>
      </c>
    </row>
    <row r="42" spans="6:28">
      <c r="Y42" s="130" t="s">
        <v>150</v>
      </c>
      <c r="Z42" s="113">
        <f>(V26-AA26)^2*$I$48*$K$48/(1^2+(-1)^2)</f>
        <v>340.81666666666655</v>
      </c>
      <c r="AA42" s="114">
        <f>Z42/$V$36</f>
        <v>3.2310881788858854</v>
      </c>
      <c r="AB42" s="134">
        <f>_xlfn.F.DIST.RT(AA42,1,U36)</f>
        <v>7.5722102423122939E-2</v>
      </c>
    </row>
    <row r="43" spans="6:28">
      <c r="Y43" s="131" t="s">
        <v>151</v>
      </c>
      <c r="Z43" s="113">
        <f>(((0.5*V26+0.5*AA26)-AF26)^2*$I$48*$K$48)/(0.5^2+0.5^2+(-1)^2)</f>
        <v>378.45000000000147</v>
      </c>
      <c r="AA43" s="114">
        <f>Z43/V36</f>
        <v>3.5878683201116002</v>
      </c>
      <c r="AB43" s="135">
        <f>_xlfn.F.DIST.RT(AA43,1,U36)</f>
        <v>6.1525412963931887E-2</v>
      </c>
    </row>
    <row r="48" spans="6:28">
      <c r="F48" s="132" t="s">
        <v>152</v>
      </c>
      <c r="G48">
        <f>COUNT(C11:Q11)</f>
        <v>3</v>
      </c>
      <c r="H48" s="132" t="s">
        <v>153</v>
      </c>
      <c r="I48">
        <f>COUNT(C13:G13)</f>
        <v>5</v>
      </c>
      <c r="J48" s="132" t="s">
        <v>154</v>
      </c>
      <c r="K48">
        <f>COUNT(B14:B19)</f>
        <v>6</v>
      </c>
    </row>
    <row r="88" spans="39:39">
      <c r="AM88" s="140" t="s">
        <v>155</v>
      </c>
    </row>
    <row r="89" spans="39:39">
      <c r="AM89" s="141" t="s">
        <v>156</v>
      </c>
    </row>
  </sheetData>
  <mergeCells count="6">
    <mergeCell ref="C11:G11"/>
    <mergeCell ref="H11:L11"/>
    <mergeCell ref="M11:Q11"/>
    <mergeCell ref="C12:G12"/>
    <mergeCell ref="H12:L12"/>
    <mergeCell ref="M12:Q12"/>
  </mergeCells>
  <conditionalFormatting sqref="T12:AH12 T14:AH14 T21:AH22">
    <cfRule type="colorScale" priority="6">
      <colorScale>
        <cfvo type="min"/>
        <cfvo type="percentile" val="50"/>
        <cfvo type="max"/>
        <color rgb="FFF8696B"/>
        <color rgb="FFFFEB84"/>
        <color rgb="FF63BE7B"/>
      </colorScale>
    </cfRule>
  </conditionalFormatting>
  <conditionalFormatting sqref="C14:D19 V26 T12:AH12 T14:AH14 T21:AH22 AA26 AF26 F14:Q19">
    <cfRule type="colorScale" priority="5">
      <colorScale>
        <cfvo type="min"/>
        <cfvo type="percentile" val="50"/>
        <cfvo type="max"/>
        <color rgb="FFF8696B"/>
        <color rgb="FFFFEB84"/>
        <color rgb="FF63BE7B"/>
      </colorScale>
    </cfRule>
  </conditionalFormatting>
  <conditionalFormatting sqref="AA27">
    <cfRule type="colorScale" priority="4">
      <colorScale>
        <cfvo type="min"/>
        <cfvo type="percentile" val="50"/>
        <cfvo type="max"/>
        <color rgb="FFF8696B"/>
        <color rgb="FFFFEB84"/>
        <color rgb="FF63BE7B"/>
      </colorScale>
    </cfRule>
  </conditionalFormatting>
  <conditionalFormatting sqref="C14:D19 V26 T12:AH12 T14:AH14 T21:AH22 AA26:AA27 AF26 F14:Q19">
    <cfRule type="colorScale" priority="3">
      <colorScale>
        <cfvo type="min"/>
        <cfvo type="percentile" val="50"/>
        <cfvo type="max"/>
        <color rgb="FFF8696B"/>
        <color rgb="FFFFEB84"/>
        <color rgb="FF63BE7B"/>
      </colorScale>
    </cfRule>
  </conditionalFormatting>
  <conditionalFormatting sqref="C14:Q19 V26 T12:AH12 T14:AH14 T21:AH22 AA26:AA27 AF26">
    <cfRule type="colorScale" priority="1">
      <colorScale>
        <cfvo type="min"/>
        <cfvo type="percentile" val="50"/>
        <cfvo type="max"/>
        <color rgb="FFF8696B"/>
        <color rgb="FFFFEB84"/>
        <color rgb="FF63BE7B"/>
      </colorScale>
    </cfRule>
  </conditionalFormatting>
  <pageMargins left="0.7" right="0.7" top="0.75" bottom="0.75" header="0.3" footer="0.3"/>
  <pageSetup paperSize="9" orientation="portrait" horizontalDpi="0" verticalDpi="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E43CE7-85D8-FF47-A8B7-6706BCAA5A94}">
  <dimension ref="B2:P45"/>
  <sheetViews>
    <sheetView workbookViewId="0">
      <selection activeCell="B45" sqref="B45:D45"/>
    </sheetView>
  </sheetViews>
  <sheetFormatPr baseColWidth="10" defaultRowHeight="16"/>
  <sheetData>
    <row r="2" spans="2:16" ht="17" thickBot="1"/>
    <row r="3" spans="2:16">
      <c r="B3" s="84" t="s">
        <v>23</v>
      </c>
      <c r="C3" s="84" t="s">
        <v>24</v>
      </c>
      <c r="D3" s="84" t="s">
        <v>25</v>
      </c>
      <c r="E3" s="84" t="s">
        <v>26</v>
      </c>
      <c r="F3" s="85" t="s">
        <v>27</v>
      </c>
      <c r="G3" s="86" t="s">
        <v>28</v>
      </c>
      <c r="H3" s="86" t="s">
        <v>29</v>
      </c>
      <c r="I3" s="86" t="s">
        <v>30</v>
      </c>
      <c r="J3" s="86" t="s">
        <v>31</v>
      </c>
      <c r="K3" s="87" t="s">
        <v>32</v>
      </c>
      <c r="L3" s="88" t="s">
        <v>33</v>
      </c>
      <c r="M3" s="88" t="s">
        <v>34</v>
      </c>
      <c r="N3" s="88" t="s">
        <v>35</v>
      </c>
      <c r="O3" s="88" t="s">
        <v>36</v>
      </c>
      <c r="P3" s="88" t="s">
        <v>37</v>
      </c>
    </row>
    <row r="4" spans="2:16">
      <c r="B4" s="8">
        <v>86</v>
      </c>
      <c r="C4" s="9">
        <v>70</v>
      </c>
      <c r="D4" s="101">
        <v>76</v>
      </c>
      <c r="E4" s="11">
        <v>77</v>
      </c>
      <c r="F4" s="12">
        <v>95</v>
      </c>
      <c r="G4" s="13">
        <v>78</v>
      </c>
      <c r="H4" s="14">
        <v>69</v>
      </c>
      <c r="I4" s="15">
        <v>72</v>
      </c>
      <c r="J4" s="16">
        <v>68</v>
      </c>
      <c r="K4" s="17">
        <v>66</v>
      </c>
      <c r="L4" s="18">
        <v>84</v>
      </c>
      <c r="M4" s="19">
        <v>73</v>
      </c>
      <c r="N4" s="20">
        <v>72</v>
      </c>
      <c r="O4" s="21">
        <v>58</v>
      </c>
      <c r="P4" s="22">
        <v>60</v>
      </c>
    </row>
    <row r="5" spans="2:16">
      <c r="B5" s="23">
        <v>79</v>
      </c>
      <c r="C5" s="24">
        <v>91</v>
      </c>
      <c r="D5" s="42">
        <v>71</v>
      </c>
      <c r="E5" s="25">
        <v>53</v>
      </c>
      <c r="F5" s="26">
        <v>74</v>
      </c>
      <c r="G5" s="27">
        <v>58</v>
      </c>
      <c r="H5" s="28">
        <v>83</v>
      </c>
      <c r="I5" s="16">
        <v>68</v>
      </c>
      <c r="J5" s="29">
        <v>52</v>
      </c>
      <c r="K5" s="30">
        <v>67</v>
      </c>
      <c r="L5" s="31">
        <v>58</v>
      </c>
      <c r="M5" s="32">
        <v>64</v>
      </c>
      <c r="N5" s="33">
        <v>74</v>
      </c>
      <c r="O5" s="34">
        <v>79</v>
      </c>
      <c r="P5" s="32">
        <v>62</v>
      </c>
    </row>
    <row r="6" spans="2:16">
      <c r="B6" s="35">
        <v>90</v>
      </c>
      <c r="C6" s="36">
        <v>68</v>
      </c>
      <c r="D6" s="53">
        <v>82</v>
      </c>
      <c r="E6" s="37">
        <v>71</v>
      </c>
      <c r="F6" s="38">
        <v>60</v>
      </c>
      <c r="G6" s="39">
        <v>66</v>
      </c>
      <c r="H6" s="40">
        <v>52</v>
      </c>
      <c r="I6" s="41">
        <v>71</v>
      </c>
      <c r="J6" s="42">
        <v>69</v>
      </c>
      <c r="K6" s="43">
        <v>71</v>
      </c>
      <c r="L6" s="44">
        <v>86</v>
      </c>
      <c r="M6" s="45">
        <v>72</v>
      </c>
      <c r="N6" s="46">
        <v>85</v>
      </c>
      <c r="O6" s="47">
        <v>74</v>
      </c>
      <c r="P6" s="48">
        <v>61</v>
      </c>
    </row>
    <row r="7" spans="2:16">
      <c r="B7" s="39">
        <v>65</v>
      </c>
      <c r="C7" s="49">
        <v>68</v>
      </c>
      <c r="D7" s="77">
        <v>73</v>
      </c>
      <c r="E7" s="50">
        <v>83</v>
      </c>
      <c r="F7" s="51">
        <v>84</v>
      </c>
      <c r="G7" s="52">
        <v>82</v>
      </c>
      <c r="H7" s="12">
        <v>95</v>
      </c>
      <c r="I7" s="50">
        <v>83</v>
      </c>
      <c r="J7" s="53">
        <v>80</v>
      </c>
      <c r="K7" s="54">
        <v>81</v>
      </c>
      <c r="L7" s="55">
        <v>61</v>
      </c>
      <c r="M7" s="56">
        <v>75</v>
      </c>
      <c r="N7" s="26">
        <v>74</v>
      </c>
      <c r="O7" s="57">
        <v>73</v>
      </c>
      <c r="P7" s="58">
        <v>79</v>
      </c>
    </row>
    <row r="8" spans="2:16">
      <c r="B8" s="59">
        <v>77</v>
      </c>
      <c r="C8" s="60">
        <v>78</v>
      </c>
      <c r="D8" s="102">
        <v>69</v>
      </c>
      <c r="E8" s="61">
        <v>65</v>
      </c>
      <c r="F8" s="62">
        <v>97</v>
      </c>
      <c r="G8" s="63">
        <v>90</v>
      </c>
      <c r="H8" s="64">
        <v>71</v>
      </c>
      <c r="I8" s="65">
        <v>67</v>
      </c>
      <c r="J8" s="66">
        <v>67</v>
      </c>
      <c r="K8" s="67">
        <v>72</v>
      </c>
      <c r="L8" s="68">
        <v>83</v>
      </c>
      <c r="M8" s="69">
        <v>56</v>
      </c>
      <c r="N8" s="62">
        <v>91</v>
      </c>
      <c r="O8" s="70">
        <v>62</v>
      </c>
      <c r="P8" s="29">
        <v>48</v>
      </c>
    </row>
    <row r="9" spans="2:16">
      <c r="B9" s="71">
        <v>80</v>
      </c>
      <c r="C9" s="72">
        <v>94</v>
      </c>
      <c r="D9" s="103">
        <v>78</v>
      </c>
      <c r="E9" s="13">
        <v>78</v>
      </c>
      <c r="F9" s="10">
        <v>76</v>
      </c>
      <c r="G9" s="73">
        <v>63</v>
      </c>
      <c r="H9" s="54">
        <v>81</v>
      </c>
      <c r="I9" s="74">
        <v>66</v>
      </c>
      <c r="J9" s="50">
        <v>83</v>
      </c>
      <c r="K9" s="75">
        <v>74</v>
      </c>
      <c r="L9" s="76">
        <v>61</v>
      </c>
      <c r="M9" s="15">
        <v>72</v>
      </c>
      <c r="N9" s="77">
        <v>73</v>
      </c>
      <c r="O9" s="10">
        <v>76</v>
      </c>
      <c r="P9" s="78">
        <v>60</v>
      </c>
    </row>
    <row r="10" spans="2:16">
      <c r="B10" t="s">
        <v>56</v>
      </c>
      <c r="C10" t="s">
        <v>57</v>
      </c>
      <c r="D10" t="s">
        <v>55</v>
      </c>
      <c r="E10" t="s">
        <v>58</v>
      </c>
      <c r="F10" t="s">
        <v>59</v>
      </c>
      <c r="G10" t="s">
        <v>60</v>
      </c>
      <c r="H10" t="s">
        <v>61</v>
      </c>
      <c r="I10" t="s">
        <v>58</v>
      </c>
      <c r="J10" t="s">
        <v>62</v>
      </c>
      <c r="K10" t="s">
        <v>63</v>
      </c>
      <c r="L10" t="s">
        <v>51</v>
      </c>
      <c r="M10" t="s">
        <v>64</v>
      </c>
      <c r="N10" t="s">
        <v>57</v>
      </c>
      <c r="O10" t="s">
        <v>52</v>
      </c>
      <c r="P10" t="s">
        <v>65</v>
      </c>
    </row>
    <row r="14" spans="2:16">
      <c r="B14" s="137" t="s">
        <v>1</v>
      </c>
      <c r="C14" s="138" t="s">
        <v>2</v>
      </c>
      <c r="D14" s="139" t="s">
        <v>3</v>
      </c>
    </row>
    <row r="15" spans="2:16">
      <c r="B15" s="8">
        <v>86</v>
      </c>
      <c r="C15" s="13">
        <v>78</v>
      </c>
      <c r="D15" s="18">
        <v>84</v>
      </c>
    </row>
    <row r="16" spans="2:16">
      <c r="B16" s="23">
        <v>79</v>
      </c>
      <c r="C16" s="27">
        <v>58</v>
      </c>
      <c r="D16" s="31">
        <v>58</v>
      </c>
    </row>
    <row r="17" spans="2:4">
      <c r="B17" s="35">
        <v>90</v>
      </c>
      <c r="C17" s="39">
        <v>66</v>
      </c>
      <c r="D17" s="44">
        <v>86</v>
      </c>
    </row>
    <row r="18" spans="2:4">
      <c r="B18" s="39">
        <v>65</v>
      </c>
      <c r="C18" s="52">
        <v>82</v>
      </c>
      <c r="D18" s="55">
        <v>61</v>
      </c>
    </row>
    <row r="19" spans="2:4">
      <c r="B19" s="59">
        <v>77</v>
      </c>
      <c r="C19" s="63">
        <v>90</v>
      </c>
      <c r="D19" s="68">
        <v>83</v>
      </c>
    </row>
    <row r="20" spans="2:4">
      <c r="B20" s="71">
        <v>80</v>
      </c>
      <c r="C20" s="73">
        <v>63</v>
      </c>
      <c r="D20" s="76">
        <v>61</v>
      </c>
    </row>
    <row r="21" spans="2:4">
      <c r="B21" s="9">
        <v>70</v>
      </c>
      <c r="C21" s="14">
        <v>69</v>
      </c>
      <c r="D21" s="19">
        <v>73</v>
      </c>
    </row>
    <row r="22" spans="2:4">
      <c r="B22" s="24">
        <v>91</v>
      </c>
      <c r="C22" s="28">
        <v>83</v>
      </c>
      <c r="D22" s="32">
        <v>64</v>
      </c>
    </row>
    <row r="23" spans="2:4">
      <c r="B23" s="36">
        <v>68</v>
      </c>
      <c r="C23" s="40">
        <v>52</v>
      </c>
      <c r="D23" s="45">
        <v>72</v>
      </c>
    </row>
    <row r="24" spans="2:4">
      <c r="B24" s="49">
        <v>68</v>
      </c>
      <c r="C24" s="12">
        <v>95</v>
      </c>
      <c r="D24" s="56">
        <v>75</v>
      </c>
    </row>
    <row r="25" spans="2:4">
      <c r="B25" s="60">
        <v>78</v>
      </c>
      <c r="C25" s="64">
        <v>71</v>
      </c>
      <c r="D25" s="69">
        <v>56</v>
      </c>
    </row>
    <row r="26" spans="2:4">
      <c r="B26" s="72">
        <v>94</v>
      </c>
      <c r="C26" s="54">
        <v>81</v>
      </c>
      <c r="D26" s="15">
        <v>72</v>
      </c>
    </row>
    <row r="27" spans="2:4">
      <c r="B27" s="101">
        <v>76</v>
      </c>
      <c r="C27" s="15">
        <v>72</v>
      </c>
      <c r="D27" s="20">
        <v>72</v>
      </c>
    </row>
    <row r="28" spans="2:4">
      <c r="B28" s="42">
        <v>71</v>
      </c>
      <c r="C28" s="16">
        <v>68</v>
      </c>
      <c r="D28" s="33">
        <v>74</v>
      </c>
    </row>
    <row r="29" spans="2:4">
      <c r="B29" s="53">
        <v>82</v>
      </c>
      <c r="C29" s="41">
        <v>71</v>
      </c>
      <c r="D29" s="46">
        <v>85</v>
      </c>
    </row>
    <row r="30" spans="2:4">
      <c r="B30" s="77">
        <v>73</v>
      </c>
      <c r="C30" s="50">
        <v>83</v>
      </c>
      <c r="D30" s="26">
        <v>74</v>
      </c>
    </row>
    <row r="31" spans="2:4">
      <c r="B31" s="102">
        <v>69</v>
      </c>
      <c r="C31" s="65">
        <v>67</v>
      </c>
      <c r="D31" s="62">
        <v>91</v>
      </c>
    </row>
    <row r="32" spans="2:4">
      <c r="B32" s="103">
        <v>78</v>
      </c>
      <c r="C32" s="74">
        <v>66</v>
      </c>
      <c r="D32" s="77">
        <v>73</v>
      </c>
    </row>
    <row r="33" spans="2:4">
      <c r="B33" s="11">
        <v>77</v>
      </c>
      <c r="C33" s="16">
        <v>68</v>
      </c>
      <c r="D33" s="21">
        <v>58</v>
      </c>
    </row>
    <row r="34" spans="2:4">
      <c r="B34" s="25">
        <v>53</v>
      </c>
      <c r="C34" s="29">
        <v>52</v>
      </c>
      <c r="D34" s="34">
        <v>79</v>
      </c>
    </row>
    <row r="35" spans="2:4">
      <c r="B35" s="37">
        <v>71</v>
      </c>
      <c r="C35" s="42">
        <v>69</v>
      </c>
      <c r="D35" s="47">
        <v>74</v>
      </c>
    </row>
    <row r="36" spans="2:4">
      <c r="B36" s="50">
        <v>83</v>
      </c>
      <c r="C36" s="53">
        <v>80</v>
      </c>
      <c r="D36" s="57">
        <v>73</v>
      </c>
    </row>
    <row r="37" spans="2:4">
      <c r="B37" s="61">
        <v>65</v>
      </c>
      <c r="C37" s="66">
        <v>67</v>
      </c>
      <c r="D37" s="70">
        <v>62</v>
      </c>
    </row>
    <row r="38" spans="2:4">
      <c r="B38" s="13">
        <v>78</v>
      </c>
      <c r="C38" s="50">
        <v>83</v>
      </c>
      <c r="D38" s="10">
        <v>76</v>
      </c>
    </row>
    <row r="39" spans="2:4">
      <c r="B39" s="12">
        <v>95</v>
      </c>
      <c r="C39" s="17">
        <v>66</v>
      </c>
      <c r="D39" s="22">
        <v>60</v>
      </c>
    </row>
    <row r="40" spans="2:4">
      <c r="B40" s="26">
        <v>74</v>
      </c>
      <c r="C40" s="30">
        <v>67</v>
      </c>
      <c r="D40" s="32">
        <v>62</v>
      </c>
    </row>
    <row r="41" spans="2:4">
      <c r="B41" s="38">
        <v>60</v>
      </c>
      <c r="C41" s="43">
        <v>71</v>
      </c>
      <c r="D41" s="48">
        <v>61</v>
      </c>
    </row>
    <row r="42" spans="2:4">
      <c r="B42" s="51">
        <v>84</v>
      </c>
      <c r="C42" s="54">
        <v>81</v>
      </c>
      <c r="D42" s="58">
        <v>79</v>
      </c>
    </row>
    <row r="43" spans="2:4">
      <c r="B43" s="62">
        <v>97</v>
      </c>
      <c r="C43" s="67">
        <v>72</v>
      </c>
      <c r="D43" s="29">
        <v>48</v>
      </c>
    </row>
    <row r="44" spans="2:4">
      <c r="B44" s="10">
        <v>76</v>
      </c>
      <c r="C44" s="75">
        <v>74</v>
      </c>
      <c r="D44" s="78">
        <v>60</v>
      </c>
    </row>
    <row r="45" spans="2:4">
      <c r="B45" t="s">
        <v>66</v>
      </c>
      <c r="C45" t="s">
        <v>51</v>
      </c>
      <c r="D45" t="s">
        <v>67</v>
      </c>
    </row>
  </sheetData>
  <conditionalFormatting sqref="B4:C9 E4:P9">
    <cfRule type="colorScale" priority="6">
      <colorScale>
        <cfvo type="min"/>
        <cfvo type="percentile" val="50"/>
        <cfvo type="max"/>
        <color rgb="FFF8696B"/>
        <color rgb="FFFFEB84"/>
        <color rgb="FF63BE7B"/>
      </colorScale>
    </cfRule>
  </conditionalFormatting>
  <conditionalFormatting sqref="B4:C9">
    <cfRule type="colorScale" priority="5">
      <colorScale>
        <cfvo type="min"/>
        <cfvo type="percentile" val="50"/>
        <cfvo type="max"/>
        <color rgb="FFF8696B"/>
        <color rgb="FFFFEB84"/>
        <color rgb="FF63BE7B"/>
      </colorScale>
    </cfRule>
  </conditionalFormatting>
  <conditionalFormatting sqref="B4:P9">
    <cfRule type="colorScale" priority="4">
      <colorScale>
        <cfvo type="min"/>
        <cfvo type="percentile" val="50"/>
        <cfvo type="max"/>
        <color rgb="FFF8696B"/>
        <color rgb="FFFFEB84"/>
        <color rgb="FF63BE7B"/>
      </colorScale>
    </cfRule>
  </conditionalFormatting>
  <conditionalFormatting sqref="C27:D44 B15:D26 B33:B44">
    <cfRule type="colorScale" priority="3">
      <colorScale>
        <cfvo type="min"/>
        <cfvo type="percentile" val="50"/>
        <cfvo type="max"/>
        <color rgb="FFF8696B"/>
        <color rgb="FFFFEB84"/>
        <color rgb="FF63BE7B"/>
      </colorScale>
    </cfRule>
  </conditionalFormatting>
  <conditionalFormatting sqref="B15:B26">
    <cfRule type="colorScale" priority="2">
      <colorScale>
        <cfvo type="min"/>
        <cfvo type="percentile" val="50"/>
        <cfvo type="max"/>
        <color rgb="FFF8696B"/>
        <color rgb="FFFFEB84"/>
        <color rgb="FF63BE7B"/>
      </colorScale>
    </cfRule>
  </conditionalFormatting>
  <conditionalFormatting sqref="B15:D44">
    <cfRule type="colorScale" priority="1">
      <colorScale>
        <cfvo type="min"/>
        <cfvo type="percentile" val="50"/>
        <cfvo type="max"/>
        <color rgb="FFF8696B"/>
        <color rgb="FFFFEB84"/>
        <color rgb="FF63BE7B"/>
      </colorScale>
    </cfRule>
  </conditionalFormatting>
  <pageMargins left="0.7" right="0.7" top="0.75" bottom="0.75" header="0.3" footer="0.3"/>
  <pageSetup paperSize="9"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Kalkylblad</vt:lpstr>
      </vt:variant>
      <vt:variant>
        <vt:i4>3</vt:i4>
      </vt:variant>
    </vt:vector>
  </HeadingPairs>
  <TitlesOfParts>
    <vt:vector size="3" baseType="lpstr">
      <vt:lpstr>Skiss experimentutformning</vt:lpstr>
      <vt:lpstr>Lådagram och analyser</vt:lpstr>
      <vt:lpstr>Blad3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 Johannesson</dc:creator>
  <cp:lastModifiedBy>Bo Johannesson</cp:lastModifiedBy>
  <dcterms:created xsi:type="dcterms:W3CDTF">2020-01-07T18:29:08Z</dcterms:created>
  <dcterms:modified xsi:type="dcterms:W3CDTF">2020-01-12T15:09:59Z</dcterms:modified>
</cp:coreProperties>
</file>