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oj15/Box Sync/Default Sync Folder/Dropbox/Kurs i experimentdesign/statdistansv20/Kursmapp/avsnitt4/"/>
    </mc:Choice>
  </mc:AlternateContent>
  <xr:revisionPtr revIDLastSave="0" documentId="13_ncr:1_{DE343DFA-73F4-6343-A512-63429CA75563}" xr6:coauthVersionLast="36" xr6:coauthVersionMax="36" xr10:uidLastSave="{00000000-0000-0000-0000-000000000000}"/>
  <bookViews>
    <workbookView xWindow="7080" yWindow="1680" windowWidth="16980" windowHeight="15500" xr2:uid="{00000000-000D-0000-FFFF-FFFF00000000}"/>
  </bookViews>
  <sheets>
    <sheet name="Fixerad faktor" sheetId="4" r:id="rId1"/>
    <sheet name="Slumpmässig faktor" sheetId="6" r:id="rId2"/>
  </sheets>
  <externalReferences>
    <externalReference r:id="rId3"/>
  </externalReferences>
  <definedNames>
    <definedName name="Alpha">'[1]Power Chart'!$I$2</definedName>
    <definedName name="DFB">'[1]Power Chart'!$I$3</definedName>
    <definedName name="DFW">'[1]Power Chart'!$I$4</definedName>
    <definedName name="E" localSheetId="0">'Fixerad faktor'!$C$20</definedName>
    <definedName name="E">[1]CDF!$E$10</definedName>
    <definedName name="F" localSheetId="0">'Fixerad faktor'!$C$21</definedName>
    <definedName name="F">[1]CDF!$D$10</definedName>
    <definedName name="Lambda" localSheetId="0">'Fixerad faktor'!$C$17</definedName>
    <definedName name="Lambda">[1]CDF!$A$10</definedName>
    <definedName name="MSW">'[1]Power Chart'!$I$5</definedName>
    <definedName name="solver_adj" localSheetId="0" hidden="1">'Fixerad faktor'!$C$12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'Fixerad faktor'!$C$22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0.95</definedName>
    <definedName name="solver_ver" localSheetId="0" hidden="1">2</definedName>
    <definedName name="V_1" localSheetId="0">'Fixerad faktor'!$C$18</definedName>
    <definedName name="V_1">[1]CDF!$B$10</definedName>
    <definedName name="V_2" localSheetId="0">'Fixerad faktor'!$C$19</definedName>
    <definedName name="V_2">[1]CDF!$C$10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C17" i="4" s="1"/>
  <c r="B10" i="4"/>
  <c r="E8" i="4"/>
  <c r="E14" i="6"/>
  <c r="F14" i="6" s="1"/>
  <c r="G14" i="6" s="1"/>
  <c r="D14" i="6"/>
  <c r="C13" i="6"/>
  <c r="D13" i="6"/>
  <c r="E13" i="6"/>
  <c r="F13" i="6" s="1"/>
  <c r="G13" i="6" s="1"/>
  <c r="C14" i="6"/>
  <c r="C15" i="6"/>
  <c r="D15" i="6"/>
  <c r="C16" i="6"/>
  <c r="E16" i="6" s="1"/>
  <c r="F16" i="6" s="1"/>
  <c r="G16" i="6" s="1"/>
  <c r="D16" i="6"/>
  <c r="C17" i="6"/>
  <c r="D17" i="6"/>
  <c r="E17" i="6"/>
  <c r="F17" i="6" s="1"/>
  <c r="G17" i="6" s="1"/>
  <c r="C12" i="6"/>
  <c r="D12" i="6"/>
  <c r="E12" i="6" s="1"/>
  <c r="F12" i="6" s="1"/>
  <c r="G12" i="6" s="1"/>
  <c r="C11" i="6"/>
  <c r="E11" i="6" s="1"/>
  <c r="F11" i="6" s="1"/>
  <c r="G11" i="6" s="1"/>
  <c r="D11" i="6"/>
  <c r="C10" i="6"/>
  <c r="D10" i="6"/>
  <c r="E10" i="6"/>
  <c r="F10" i="6" s="1"/>
  <c r="G10" i="6" s="1"/>
  <c r="C9" i="6"/>
  <c r="D9" i="6"/>
  <c r="E9" i="6"/>
  <c r="F9" i="6" s="1"/>
  <c r="G9" i="6" s="1"/>
  <c r="C19" i="4"/>
  <c r="C21" i="4" s="1"/>
  <c r="C20" i="4"/>
  <c r="E15" i="6" l="1"/>
  <c r="F15" i="6" s="1"/>
  <c r="G15" i="6" s="1"/>
  <c r="C22" i="4" a="1"/>
  <c r="C22" i="4" s="1"/>
</calcChain>
</file>

<file path=xl/sharedStrings.xml><?xml version="1.0" encoding="utf-8"?>
<sst xmlns="http://schemas.openxmlformats.org/spreadsheetml/2006/main" count="36" uniqueCount="31">
  <si>
    <t>n/group</t>
  </si>
  <si>
    <t>Alpha</t>
  </si>
  <si>
    <t>SSB</t>
  </si>
  <si>
    <t>MSW</t>
  </si>
  <si>
    <t>Lambda</t>
  </si>
  <si>
    <t>V1</t>
  </si>
  <si>
    <t>V2</t>
  </si>
  <si>
    <t>e</t>
  </si>
  <si>
    <t>Power</t>
  </si>
  <si>
    <t>Critical F</t>
  </si>
  <si>
    <t>a</t>
  </si>
  <si>
    <t>effect size</t>
  </si>
  <si>
    <t>variance among plants</t>
  </si>
  <si>
    <t>alpha</t>
  </si>
  <si>
    <t>n</t>
  </si>
  <si>
    <t>DF täljare</t>
  </si>
  <si>
    <t>DF nämnare</t>
  </si>
  <si>
    <t>Fcrit</t>
  </si>
  <si>
    <t>Fprim</t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</si>
  <si>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1</t>
    </r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</si>
  <si>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</si>
  <si>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3</t>
    </r>
  </si>
  <si>
    <t>Kvadratsumma</t>
  </si>
  <si>
    <t>Styrka</t>
  </si>
  <si>
    <t>A_i värden korrigerade så att de summerar till 0</t>
  </si>
  <si>
    <t>summa</t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</si>
  <si>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värden</t>
    </r>
  </si>
  <si>
    <t>Underwood tabell 8.2 på sidan 216</t>
  </si>
  <si>
    <t>Underwood tabell 8.3 på sidan 218</t>
  </si>
  <si>
    <t>Beräkningar av stickprovsstorlek för fullständig faktor eller fixerad faktor som det också kallas</t>
  </si>
  <si>
    <t>Beräkningar av stickprovsstorlek för ofullständig faktor eller slumpmässig faktor som det också kallas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</si>
</sst>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F4DE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164" fontId="0" fillId="0" borderId="4" xfId="0" applyNumberFormat="1" applyBorder="1"/>
    <xf numFmtId="2" fontId="1" fillId="0" borderId="4" xfId="0" applyNumberFormat="1" applyFont="1" applyBorder="1"/>
    <xf numFmtId="0" fontId="0" fillId="0" borderId="5" xfId="0" applyBorder="1"/>
    <xf numFmtId="0" fontId="0" fillId="0" borderId="7" xfId="0" applyBorder="1"/>
    <xf numFmtId="2" fontId="0" fillId="0" borderId="0" xfId="0" applyNumberFormat="1"/>
    <xf numFmtId="165" fontId="0" fillId="0" borderId="0" xfId="0" applyNumberFormat="1"/>
    <xf numFmtId="0" fontId="0" fillId="0" borderId="8" xfId="0" applyBorder="1"/>
    <xf numFmtId="2" fontId="0" fillId="0" borderId="8" xfId="0" applyNumberFormat="1" applyBorder="1"/>
    <xf numFmtId="165" fontId="0" fillId="0" borderId="8" xfId="0" applyNumberFormat="1" applyBorder="1"/>
    <xf numFmtId="0" fontId="2" fillId="0" borderId="0" xfId="0" applyFont="1"/>
    <xf numFmtId="10" fontId="0" fillId="0" borderId="0" xfId="0" applyNumberFormat="1"/>
    <xf numFmtId="0" fontId="0" fillId="0" borderId="9" xfId="0" applyBorder="1" applyAlignment="1">
      <alignment horizontal="center"/>
    </xf>
    <xf numFmtId="0" fontId="0" fillId="2" borderId="2" xfId="0" applyFill="1" applyBorder="1"/>
    <xf numFmtId="0" fontId="1" fillId="3" borderId="4" xfId="0" applyFont="1" applyFill="1" applyBorder="1"/>
    <xf numFmtId="164" fontId="0" fillId="2" borderId="4" xfId="0" applyNumberFormat="1" applyFill="1" applyBorder="1"/>
    <xf numFmtId="0" fontId="0" fillId="2" borderId="4" xfId="0" applyFill="1" applyBorder="1"/>
    <xf numFmtId="10" fontId="0" fillId="4" borderId="6" xfId="0" applyNumberFormat="1" applyFill="1" applyBorder="1"/>
    <xf numFmtId="0" fontId="6" fillId="0" borderId="0" xfId="0" applyFont="1"/>
    <xf numFmtId="10" fontId="0" fillId="0" borderId="8" xfId="0" applyNumberFormat="1" applyBorder="1"/>
    <xf numFmtId="0" fontId="5" fillId="0" borderId="0" xfId="0" applyFont="1"/>
    <xf numFmtId="0" fontId="1" fillId="0" borderId="10" xfId="3" applyFont="1" applyBorder="1"/>
  </cellXfs>
  <cellStyles count="4">
    <cellStyle name="Följd hyperlänk" xfId="2" builtinId="9" hidden="1"/>
    <cellStyle name="Hyperlänk" xfId="1" builtinId="8" hidden="1"/>
    <cellStyle name="Normal" xfId="0" builtinId="0"/>
    <cellStyle name="Normal 2" xfId="3" xr:uid="{4E235CBE-1EEC-694D-B218-781F56F231C3}"/>
  </cellStyles>
  <dxfs count="0"/>
  <tableStyles count="0" defaultTableStyle="TableStyleMedium2" defaultPivotStyle="PivotStyleLight16"/>
  <colors>
    <mruColors>
      <color rgb="FFF7F4DE"/>
      <color rgb="FFECE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9</xdr:row>
      <xdr:rowOff>0</xdr:rowOff>
    </xdr:from>
    <xdr:to>
      <xdr:col>8</xdr:col>
      <xdr:colOff>88900</xdr:colOff>
      <xdr:row>11</xdr:row>
      <xdr:rowOff>114300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4D0124C-A738-2940-9368-62C43F23B11F}"/>
            </a:ext>
          </a:extLst>
        </xdr:cNvPr>
        <xdr:cNvSpPr txBox="1"/>
      </xdr:nvSpPr>
      <xdr:spPr>
        <a:xfrm>
          <a:off x="2044700" y="1727200"/>
          <a:ext cx="30607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Fyll i antal mätvärden per grupp för att bygga upp tabellen med olika </a:t>
          </a:r>
          <a:r>
            <a:rPr lang="sv-SE" sz="1100" i="1"/>
            <a:t>n </a:t>
          </a:r>
          <a:r>
            <a:rPr lang="sv-SE" sz="1100"/>
            <a:t>här nedan.</a:t>
          </a:r>
        </a:p>
      </xdr:txBody>
    </xdr:sp>
    <xdr:clientData/>
  </xdr:twoCellAnchor>
  <xdr:twoCellAnchor>
    <xdr:from>
      <xdr:col>3</xdr:col>
      <xdr:colOff>12700</xdr:colOff>
      <xdr:row>10</xdr:row>
      <xdr:rowOff>63500</xdr:rowOff>
    </xdr:from>
    <xdr:to>
      <xdr:col>3</xdr:col>
      <xdr:colOff>393700</xdr:colOff>
      <xdr:row>11</xdr:row>
      <xdr:rowOff>114300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F1D9E4D3-D44A-0D4E-A166-BBA304D98C20}"/>
            </a:ext>
          </a:extLst>
        </xdr:cNvPr>
        <xdr:cNvCxnSpPr>
          <a:stCxn id="2" idx="1"/>
        </xdr:cNvCxnSpPr>
      </xdr:nvCxnSpPr>
      <xdr:spPr>
        <a:xfrm flipH="1">
          <a:off x="1663700" y="1981200"/>
          <a:ext cx="3810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11</xdr:row>
      <xdr:rowOff>165100</xdr:rowOff>
    </xdr:from>
    <xdr:to>
      <xdr:col>7</xdr:col>
      <xdr:colOff>355600</xdr:colOff>
      <xdr:row>14</xdr:row>
      <xdr:rowOff>88900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DB80647-9517-5541-B45D-36A9BF5DB5A0}"/>
            </a:ext>
          </a:extLst>
        </xdr:cNvPr>
        <xdr:cNvSpPr txBox="1"/>
      </xdr:nvSpPr>
      <xdr:spPr>
        <a:xfrm>
          <a:off x="2032000" y="2273300"/>
          <a:ext cx="2667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Fyll i den risk för typ I fel du vill acceptera. (0,05 om du inte har särskilda skäl.)</a:t>
          </a:r>
        </a:p>
      </xdr:txBody>
    </xdr:sp>
    <xdr:clientData/>
  </xdr:twoCellAnchor>
  <xdr:twoCellAnchor>
    <xdr:from>
      <xdr:col>3</xdr:col>
      <xdr:colOff>12700</xdr:colOff>
      <xdr:row>13</xdr:row>
      <xdr:rowOff>50800</xdr:rowOff>
    </xdr:from>
    <xdr:to>
      <xdr:col>3</xdr:col>
      <xdr:colOff>393700</xdr:colOff>
      <xdr:row>13</xdr:row>
      <xdr:rowOff>88900</xdr:rowOff>
    </xdr:to>
    <xdr:cxnSp macro="">
      <xdr:nvCxnSpPr>
        <xdr:cNvPr id="7" name="Rak pil 6">
          <a:extLst>
            <a:ext uri="{FF2B5EF4-FFF2-40B4-BE49-F238E27FC236}">
              <a16:creationId xmlns:a16="http://schemas.microsoft.com/office/drawing/2014/main" id="{B31DE9BB-439C-F548-B248-1E4F6E7182DD}"/>
            </a:ext>
          </a:extLst>
        </xdr:cNvPr>
        <xdr:cNvCxnSpPr/>
      </xdr:nvCxnSpPr>
      <xdr:spPr>
        <a:xfrm flipH="1">
          <a:off x="1663700" y="2540000"/>
          <a:ext cx="3810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368300</xdr:colOff>
      <xdr:row>15</xdr:row>
      <xdr:rowOff>12700</xdr:rowOff>
    </xdr:from>
    <xdr:to>
      <xdr:col>8</xdr:col>
      <xdr:colOff>406400</xdr:colOff>
      <xdr:row>16</xdr:row>
      <xdr:rowOff>139700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A6C8EAA3-421C-D64A-A9B0-6BFE8227FDA0}"/>
            </a:ext>
          </a:extLst>
        </xdr:cNvPr>
        <xdr:cNvSpPr txBox="1"/>
      </xdr:nvSpPr>
      <xdr:spPr>
        <a:xfrm>
          <a:off x="2019300" y="2895600"/>
          <a:ext cx="340360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Fyll i mätvärdenas varians, d.v.s. skattningen av (</a:t>
          </a:r>
          <a:r>
            <a:rPr lang="el-GR" sz="1100" i="1"/>
            <a:t>σ</a:t>
          </a:r>
          <a:r>
            <a:rPr lang="sv-SE" sz="1100"/>
            <a:t>_e)^2.</a:t>
          </a:r>
        </a:p>
      </xdr:txBody>
    </xdr:sp>
    <xdr:clientData/>
  </xdr:twoCellAnchor>
  <xdr:twoCellAnchor>
    <xdr:from>
      <xdr:col>3</xdr:col>
      <xdr:colOff>25400</xdr:colOff>
      <xdr:row>15</xdr:row>
      <xdr:rowOff>114300</xdr:rowOff>
    </xdr:from>
    <xdr:to>
      <xdr:col>3</xdr:col>
      <xdr:colOff>368300</xdr:colOff>
      <xdr:row>15</xdr:row>
      <xdr:rowOff>171450</xdr:rowOff>
    </xdr:to>
    <xdr:cxnSp macro="">
      <xdr:nvCxnSpPr>
        <xdr:cNvPr id="12" name="Rak pil 11">
          <a:extLst>
            <a:ext uri="{FF2B5EF4-FFF2-40B4-BE49-F238E27FC236}">
              <a16:creationId xmlns:a16="http://schemas.microsoft.com/office/drawing/2014/main" id="{EF522A6A-214C-D24A-AF8A-EE8990191BD4}"/>
            </a:ext>
          </a:extLst>
        </xdr:cNvPr>
        <xdr:cNvCxnSpPr>
          <a:stCxn id="11" idx="1"/>
        </xdr:cNvCxnSpPr>
      </xdr:nvCxnSpPr>
      <xdr:spPr>
        <a:xfrm flipH="1" flipV="1">
          <a:off x="1676400" y="2997200"/>
          <a:ext cx="34290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17</xdr:row>
      <xdr:rowOff>0</xdr:rowOff>
    </xdr:from>
    <xdr:to>
      <xdr:col>9</xdr:col>
      <xdr:colOff>241300</xdr:colOff>
      <xdr:row>18</xdr:row>
      <xdr:rowOff>139700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79F9AEAD-A83A-3D42-A523-62D65FD949C9}"/>
            </a:ext>
          </a:extLst>
        </xdr:cNvPr>
        <xdr:cNvSpPr txBox="1"/>
      </xdr:nvSpPr>
      <xdr:spPr>
        <a:xfrm>
          <a:off x="2006600" y="3251200"/>
          <a:ext cx="39243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Fyll i antalet frihetsgrader för variationen mellan grupper (a-1).</a:t>
          </a:r>
        </a:p>
      </xdr:txBody>
    </xdr:sp>
    <xdr:clientData/>
  </xdr:twoCellAnchor>
  <xdr:twoCellAnchor>
    <xdr:from>
      <xdr:col>3</xdr:col>
      <xdr:colOff>38100</xdr:colOff>
      <xdr:row>17</xdr:row>
      <xdr:rowOff>127000</xdr:rowOff>
    </xdr:from>
    <xdr:to>
      <xdr:col>3</xdr:col>
      <xdr:colOff>355600</xdr:colOff>
      <xdr:row>17</xdr:row>
      <xdr:rowOff>165100</xdr:rowOff>
    </xdr:to>
    <xdr:cxnSp macro="">
      <xdr:nvCxnSpPr>
        <xdr:cNvPr id="18" name="Rak pil 17">
          <a:extLst>
            <a:ext uri="{FF2B5EF4-FFF2-40B4-BE49-F238E27FC236}">
              <a16:creationId xmlns:a16="http://schemas.microsoft.com/office/drawing/2014/main" id="{32ACD113-7358-E44A-AC1F-E6ADBB4667F9}"/>
            </a:ext>
          </a:extLst>
        </xdr:cNvPr>
        <xdr:cNvCxnSpPr>
          <a:stCxn id="17" idx="1"/>
        </xdr:cNvCxnSpPr>
      </xdr:nvCxnSpPr>
      <xdr:spPr>
        <a:xfrm flipH="1" flipV="1">
          <a:off x="1689100" y="3378200"/>
          <a:ext cx="3175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22</xdr:row>
      <xdr:rowOff>88900</xdr:rowOff>
    </xdr:from>
    <xdr:to>
      <xdr:col>9</xdr:col>
      <xdr:colOff>127000</xdr:colOff>
      <xdr:row>25</xdr:row>
      <xdr:rowOff>25400</xdr:rowOff>
    </xdr:to>
    <xdr:sp macro="" textlink="">
      <xdr:nvSpPr>
        <xdr:cNvPr id="23" name="textruta 22">
          <a:extLst>
            <a:ext uri="{FF2B5EF4-FFF2-40B4-BE49-F238E27FC236}">
              <a16:creationId xmlns:a16="http://schemas.microsoft.com/office/drawing/2014/main" id="{ABE7E0AA-AAEE-C74F-9A7B-7818E19C4153}"/>
            </a:ext>
          </a:extLst>
        </xdr:cNvPr>
        <xdr:cNvSpPr txBox="1"/>
      </xdr:nvSpPr>
      <xdr:spPr>
        <a:xfrm>
          <a:off x="2260600" y="4305300"/>
          <a:ext cx="35560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Du kan bygga upp en tabell som denna här ovan genom att kopiera </a:t>
          </a:r>
          <a:r>
            <a:rPr lang="sv-SE" sz="1100" i="1"/>
            <a:t>Power</a:t>
          </a:r>
          <a:r>
            <a:rPr lang="sv-SE" sz="1100"/>
            <a:t>-värden beräknade för varje </a:t>
          </a:r>
          <a:r>
            <a:rPr lang="sv-SE" sz="1100" i="1"/>
            <a:t>n</a:t>
          </a:r>
          <a:r>
            <a:rPr lang="sv-SE" sz="1100"/>
            <a:t> i första raden.</a:t>
          </a:r>
        </a:p>
      </xdr:txBody>
    </xdr:sp>
    <xdr:clientData/>
  </xdr:twoCellAnchor>
  <xdr:twoCellAnchor>
    <xdr:from>
      <xdr:col>3</xdr:col>
      <xdr:colOff>12700</xdr:colOff>
      <xdr:row>22</xdr:row>
      <xdr:rowOff>0</xdr:rowOff>
    </xdr:from>
    <xdr:to>
      <xdr:col>3</xdr:col>
      <xdr:colOff>609600</xdr:colOff>
      <xdr:row>23</xdr:row>
      <xdr:rowOff>152400</xdr:rowOff>
    </xdr:to>
    <xdr:cxnSp macro="">
      <xdr:nvCxnSpPr>
        <xdr:cNvPr id="24" name="Rak pil 23">
          <a:extLst>
            <a:ext uri="{FF2B5EF4-FFF2-40B4-BE49-F238E27FC236}">
              <a16:creationId xmlns:a16="http://schemas.microsoft.com/office/drawing/2014/main" id="{20823BB5-CCE9-9341-BDFE-5BDECE6FBA67}"/>
            </a:ext>
          </a:extLst>
        </xdr:cNvPr>
        <xdr:cNvCxnSpPr>
          <a:stCxn id="23" idx="1"/>
        </xdr:cNvCxnSpPr>
      </xdr:nvCxnSpPr>
      <xdr:spPr>
        <a:xfrm flipH="1" flipV="1">
          <a:off x="1663700" y="4216400"/>
          <a:ext cx="5969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25</xdr:row>
      <xdr:rowOff>76200</xdr:rowOff>
    </xdr:from>
    <xdr:to>
      <xdr:col>9</xdr:col>
      <xdr:colOff>139700</xdr:colOff>
      <xdr:row>29</xdr:row>
      <xdr:rowOff>12700</xdr:rowOff>
    </xdr:to>
    <xdr:sp macro="" textlink="">
      <xdr:nvSpPr>
        <xdr:cNvPr id="29" name="textruta 28">
          <a:extLst>
            <a:ext uri="{FF2B5EF4-FFF2-40B4-BE49-F238E27FC236}">
              <a16:creationId xmlns:a16="http://schemas.microsoft.com/office/drawing/2014/main" id="{2F72345D-5E8A-9F46-8080-7195F323152D}"/>
            </a:ext>
          </a:extLst>
        </xdr:cNvPr>
        <xdr:cNvSpPr txBox="1"/>
      </xdr:nvSpPr>
      <xdr:spPr>
        <a:xfrm>
          <a:off x="317500" y="4864100"/>
          <a:ext cx="5511800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 här rutan har jag kopierat från ett Excel-ark som Conrad Carlberg (http://www.informit.com/authors/bio/93bd0af8-2cbf-4d42-8484-2c016ea8bcae) har gjort.</a:t>
          </a:r>
        </a:p>
      </xdr:txBody>
    </xdr:sp>
    <xdr:clientData/>
  </xdr:twoCellAnchor>
  <xdr:twoCellAnchor>
    <xdr:from>
      <xdr:col>1</xdr:col>
      <xdr:colOff>660400</xdr:colOff>
      <xdr:row>22</xdr:row>
      <xdr:rowOff>0</xdr:rowOff>
    </xdr:from>
    <xdr:to>
      <xdr:col>2</xdr:col>
      <xdr:colOff>469900</xdr:colOff>
      <xdr:row>25</xdr:row>
      <xdr:rowOff>88900</xdr:rowOff>
    </xdr:to>
    <xdr:cxnSp macro="">
      <xdr:nvCxnSpPr>
        <xdr:cNvPr id="30" name="Rak pil 29">
          <a:extLst>
            <a:ext uri="{FF2B5EF4-FFF2-40B4-BE49-F238E27FC236}">
              <a16:creationId xmlns:a16="http://schemas.microsoft.com/office/drawing/2014/main" id="{FC890331-1A90-864E-B38F-B5EAAAA53DD3}"/>
            </a:ext>
          </a:extLst>
        </xdr:cNvPr>
        <xdr:cNvCxnSpPr/>
      </xdr:nvCxnSpPr>
      <xdr:spPr>
        <a:xfrm flipH="1" flipV="1">
          <a:off x="965200" y="4216400"/>
          <a:ext cx="482600" cy="660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3</xdr:row>
      <xdr:rowOff>139700</xdr:rowOff>
    </xdr:from>
    <xdr:to>
      <xdr:col>9</xdr:col>
      <xdr:colOff>444500</xdr:colOff>
      <xdr:row>7</xdr:row>
      <xdr:rowOff>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3AFABD4-A63C-B349-B794-6F35859AA18E}"/>
            </a:ext>
          </a:extLst>
        </xdr:cNvPr>
        <xdr:cNvSpPr txBox="1"/>
      </xdr:nvSpPr>
      <xdr:spPr>
        <a:xfrm>
          <a:off x="3340100" y="723900"/>
          <a:ext cx="2794000" cy="622300"/>
        </a:xfrm>
        <a:prstGeom prst="rect">
          <a:avLst/>
        </a:prstGeom>
        <a:solidFill>
          <a:srgbClr val="F7F4D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Var försiktig med att ändra platsen för den svartmarkerade rutan med beräkningar! Då kan den räkna fel!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12</xdr:row>
      <xdr:rowOff>165100</xdr:rowOff>
    </xdr:from>
    <xdr:to>
      <xdr:col>11</xdr:col>
      <xdr:colOff>762000</xdr:colOff>
      <xdr:row>16</xdr:row>
      <xdr:rowOff>25400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7CDB949-4027-5F4B-A83D-6FBD315BB75F}"/>
            </a:ext>
          </a:extLst>
        </xdr:cNvPr>
        <xdr:cNvSpPr txBox="1"/>
      </xdr:nvSpPr>
      <xdr:spPr>
        <a:xfrm>
          <a:off x="6413500" y="2451100"/>
          <a:ext cx="34290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Här, där vi även har gjort beräkningar för </a:t>
          </a:r>
          <a:r>
            <a:rPr lang="sv-SE" sz="1100" i="1"/>
            <a:t>n</a:t>
          </a:r>
          <a:r>
            <a:rPr lang="sv-SE" sz="1100"/>
            <a:t> mellan 5 och 10, kan vi se att vi når över en statistisk styrka på 95 % när </a:t>
          </a:r>
          <a:r>
            <a:rPr lang="sv-SE" sz="1100" i="1"/>
            <a:t>n</a:t>
          </a:r>
          <a:r>
            <a:rPr lang="sv-SE" sz="1100"/>
            <a:t> är 8.</a:t>
          </a:r>
        </a:p>
      </xdr:txBody>
    </xdr:sp>
    <xdr:clientData/>
  </xdr:twoCellAnchor>
  <xdr:twoCellAnchor>
    <xdr:from>
      <xdr:col>7</xdr:col>
      <xdr:colOff>63500</xdr:colOff>
      <xdr:row>14</xdr:row>
      <xdr:rowOff>95250</xdr:rowOff>
    </xdr:from>
    <xdr:to>
      <xdr:col>7</xdr:col>
      <xdr:colOff>635000</xdr:colOff>
      <xdr:row>14</xdr:row>
      <xdr:rowOff>95250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5A64C3ED-9AF5-9345-A8DC-51341A112018}"/>
            </a:ext>
          </a:extLst>
        </xdr:cNvPr>
        <xdr:cNvCxnSpPr>
          <a:stCxn id="2" idx="1"/>
        </xdr:cNvCxnSpPr>
      </xdr:nvCxnSpPr>
      <xdr:spPr>
        <a:xfrm flipH="1">
          <a:off x="5842000" y="2762250"/>
          <a:ext cx="571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j15/Downloads/Po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 &amp; H p 354"/>
      <sheetName val="Sheet3"/>
      <sheetName val="Power Chart"/>
      <sheetName val="Chart"/>
      <sheetName val="Sheet1 (2)"/>
      <sheetName val="prob dens fct"/>
      <sheetName val="CDF"/>
      <sheetName val="Sheet2"/>
      <sheetName val="Sheet2 (2)"/>
    </sheetNames>
    <sheetDataSet>
      <sheetData sheetId="0"/>
      <sheetData sheetId="1"/>
      <sheetData sheetId="2"/>
      <sheetData sheetId="3">
        <row r="2">
          <cell r="I2">
            <v>0.05</v>
          </cell>
        </row>
        <row r="3">
          <cell r="I3">
            <v>3</v>
          </cell>
        </row>
        <row r="4">
          <cell r="I4">
            <v>156</v>
          </cell>
        </row>
        <row r="5">
          <cell r="I5">
            <v>225</v>
          </cell>
        </row>
      </sheetData>
      <sheetData sheetId="4"/>
      <sheetData sheetId="5"/>
      <sheetData sheetId="6"/>
      <sheetData sheetId="7">
        <row r="10">
          <cell r="A10">
            <v>9.8197342257213034</v>
          </cell>
          <cell r="B10">
            <v>2</v>
          </cell>
          <cell r="C10">
            <v>21</v>
          </cell>
          <cell r="D10">
            <v>5.7804156882425568</v>
          </cell>
          <cell r="E10">
            <v>2.7182818284590451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22"/>
  <sheetViews>
    <sheetView tabSelected="1" workbookViewId="0">
      <selection activeCell="K15" sqref="K15"/>
    </sheetView>
  </sheetViews>
  <sheetFormatPr baseColWidth="10" defaultColWidth="8.83203125" defaultRowHeight="15"/>
  <cols>
    <col min="1" max="1" width="4" customWidth="1"/>
  </cols>
  <sheetData>
    <row r="1" spans="1:6">
      <c r="A1" s="14" t="s">
        <v>27</v>
      </c>
    </row>
    <row r="3" spans="1:6" ht="16">
      <c r="B3" t="s">
        <v>26</v>
      </c>
      <c r="F3" s="22" t="s">
        <v>29</v>
      </c>
    </row>
    <row r="4" spans="1:6">
      <c r="B4" s="16" t="s">
        <v>19</v>
      </c>
      <c r="C4" s="16" t="s">
        <v>20</v>
      </c>
      <c r="D4" s="16" t="s">
        <v>21</v>
      </c>
    </row>
    <row r="5" spans="1:6">
      <c r="B5">
        <v>0</v>
      </c>
      <c r="C5">
        <v>0</v>
      </c>
      <c r="D5">
        <v>30</v>
      </c>
    </row>
    <row r="6" spans="1:6">
      <c r="B6" t="s">
        <v>24</v>
      </c>
    </row>
    <row r="7" spans="1:6">
      <c r="B7" s="16" t="s">
        <v>19</v>
      </c>
      <c r="C7" s="16" t="s">
        <v>20</v>
      </c>
      <c r="D7" s="16" t="s">
        <v>21</v>
      </c>
      <c r="E7" s="16" t="s">
        <v>25</v>
      </c>
    </row>
    <row r="8" spans="1:6">
      <c r="B8">
        <v>-10</v>
      </c>
      <c r="C8">
        <v>-10</v>
      </c>
      <c r="D8">
        <v>20</v>
      </c>
      <c r="E8">
        <f>SUM(B8:D8)</f>
        <v>0</v>
      </c>
    </row>
    <row r="9" spans="1:6">
      <c r="B9" t="s">
        <v>22</v>
      </c>
    </row>
    <row r="10" spans="1:6">
      <c r="B10">
        <f>SUMSQ(B8:D8)</f>
        <v>600</v>
      </c>
    </row>
    <row r="11" spans="1:6" ht="16" thickBot="1"/>
    <row r="12" spans="1:6">
      <c r="B12" s="1" t="s">
        <v>0</v>
      </c>
      <c r="C12" s="17">
        <v>5</v>
      </c>
    </row>
    <row r="13" spans="1:6">
      <c r="B13" s="2"/>
      <c r="C13" s="3"/>
    </row>
    <row r="14" spans="1:6">
      <c r="B14" s="2" t="s">
        <v>1</v>
      </c>
      <c r="C14" s="18">
        <v>0.05</v>
      </c>
    </row>
    <row r="15" spans="1:6">
      <c r="B15" s="2" t="s">
        <v>2</v>
      </c>
      <c r="C15" s="3">
        <f>B10*C12</f>
        <v>3000</v>
      </c>
    </row>
    <row r="16" spans="1:6">
      <c r="B16" s="4" t="s">
        <v>3</v>
      </c>
      <c r="C16" s="19">
        <v>100</v>
      </c>
    </row>
    <row r="17" spans="2:9">
      <c r="B17" s="2" t="s">
        <v>4</v>
      </c>
      <c r="C17" s="5">
        <f>C15/C16</f>
        <v>30</v>
      </c>
    </row>
    <row r="18" spans="2:9">
      <c r="B18" s="2" t="s">
        <v>5</v>
      </c>
      <c r="C18" s="20">
        <v>2</v>
      </c>
    </row>
    <row r="19" spans="2:9">
      <c r="B19" s="2" t="s">
        <v>6</v>
      </c>
      <c r="C19" s="3">
        <f>((C18+1)*C12)-C18-1</f>
        <v>12</v>
      </c>
    </row>
    <row r="20" spans="2:9" ht="16" thickBot="1">
      <c r="B20" s="2" t="s">
        <v>7</v>
      </c>
      <c r="C20" s="5">
        <f>EXP(1)</f>
        <v>2.7182818284590451</v>
      </c>
    </row>
    <row r="21" spans="2:9" ht="17" thickTop="1" thickBot="1">
      <c r="B21" s="2" t="s">
        <v>9</v>
      </c>
      <c r="C21" s="6">
        <f>_xlfn.F.INV(1-C14,V_1,V_2)</f>
        <v>3.8852938346523924</v>
      </c>
      <c r="E21" s="24" t="s">
        <v>14</v>
      </c>
      <c r="F21">
        <v>2</v>
      </c>
      <c r="G21">
        <v>3</v>
      </c>
      <c r="H21" s="25">
        <v>4</v>
      </c>
      <c r="I21">
        <v>5</v>
      </c>
    </row>
    <row r="22" spans="2:9" ht="17" thickTop="1" thickBot="1">
      <c r="B22" s="7" t="s">
        <v>8</v>
      </c>
      <c r="C22" s="21">
        <f t="array" ref="C22">1-SUM((((0.5*Lambda)^(ROW($B$2:$B$99)-1))/FACT(ROW($B$2:$B$99)-1))*E^(-Lambda/2)*_xlfn.BETA.DIST((V_1*F)/(V_2+V_1*F),V_1/2+ROW($B$2:$B$99)-1,V_2/2,TRUE))</f>
        <v>0.99330545446619689</v>
      </c>
      <c r="E22" t="s">
        <v>23</v>
      </c>
      <c r="F22" s="15">
        <v>0.44009999999999999</v>
      </c>
      <c r="G22" s="15">
        <v>0.83189999999999997</v>
      </c>
      <c r="H22" s="15">
        <v>0.96330000000000005</v>
      </c>
      <c r="I22" s="15">
        <v>0.99329999999999996</v>
      </c>
    </row>
  </sheetData>
  <conditionalFormatting sqref="F22:I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:I22 C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:I22 C2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22:I22 C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workbookViewId="0">
      <selection activeCell="H4" sqref="H4"/>
    </sheetView>
  </sheetViews>
  <sheetFormatPr baseColWidth="10" defaultRowHeight="15"/>
  <cols>
    <col min="6" max="6" width="10.83203125" customWidth="1"/>
  </cols>
  <sheetData>
    <row r="1" spans="1:7" ht="16">
      <c r="A1" s="14" t="s">
        <v>28</v>
      </c>
      <c r="E1" s="22" t="s">
        <v>30</v>
      </c>
    </row>
    <row r="3" spans="1:7">
      <c r="B3" t="s">
        <v>10</v>
      </c>
      <c r="D3">
        <v>5</v>
      </c>
    </row>
    <row r="4" spans="1:7">
      <c r="B4" t="s">
        <v>11</v>
      </c>
      <c r="D4">
        <v>200</v>
      </c>
    </row>
    <row r="5" spans="1:7">
      <c r="B5" t="s">
        <v>12</v>
      </c>
      <c r="D5">
        <v>100</v>
      </c>
    </row>
    <row r="6" spans="1:7">
      <c r="B6" t="s">
        <v>13</v>
      </c>
      <c r="D6">
        <v>0.05</v>
      </c>
    </row>
    <row r="8" spans="1:7">
      <c r="B8" s="8" t="s">
        <v>14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8</v>
      </c>
    </row>
    <row r="9" spans="1:7">
      <c r="B9">
        <v>2</v>
      </c>
      <c r="C9">
        <f>$D$3-1</f>
        <v>4</v>
      </c>
      <c r="D9">
        <f>$D$3*(B9-1)</f>
        <v>5</v>
      </c>
      <c r="E9" s="9">
        <f>FINV(0.05,C9,D9)</f>
        <v>5.1921677728039226</v>
      </c>
      <c r="F9" s="10">
        <f>E9/(1+B$9:B$65536*($D$4/$D$5))</f>
        <v>1.0384335545607846</v>
      </c>
      <c r="G9" s="15">
        <f>_xlfn.F.DIST.RT(F9,C9,D9)</f>
        <v>0.47066577850800739</v>
      </c>
    </row>
    <row r="10" spans="1:7">
      <c r="B10">
        <v>3</v>
      </c>
      <c r="C10">
        <f>$D$3-1</f>
        <v>4</v>
      </c>
      <c r="D10">
        <f>$D$3*(B10-1)</f>
        <v>10</v>
      </c>
      <c r="E10" s="9">
        <f>FINV(0.05,C10,D10)</f>
        <v>3.4780496907652281</v>
      </c>
      <c r="F10" s="10">
        <f>E10/(1+B$9:B$65536*($D$4/$D$5))</f>
        <v>0.49686424153788972</v>
      </c>
      <c r="G10" s="15">
        <f t="shared" ref="G10:G12" si="0">_xlfn.F.DIST.RT(F10,C10,D10)</f>
        <v>0.73887695394814767</v>
      </c>
    </row>
    <row r="11" spans="1:7">
      <c r="B11">
        <v>4</v>
      </c>
      <c r="C11">
        <f>$D$3-1</f>
        <v>4</v>
      </c>
      <c r="D11">
        <f>$D$3*(B11-1)</f>
        <v>15</v>
      </c>
      <c r="E11" s="9">
        <f>FINV(0.05,C11,D11)</f>
        <v>3.055568275906595</v>
      </c>
      <c r="F11" s="10">
        <f>E11/(1+B$9:B$65536*($D$4/$D$5))</f>
        <v>0.3395075862118439</v>
      </c>
      <c r="G11" s="15">
        <f t="shared" si="0"/>
        <v>0.84708129043820324</v>
      </c>
    </row>
    <row r="12" spans="1:7">
      <c r="B12">
        <v>5</v>
      </c>
      <c r="C12">
        <f>$D$3-1</f>
        <v>4</v>
      </c>
      <c r="D12">
        <f>$D$3*(B12-1)</f>
        <v>20</v>
      </c>
      <c r="E12" s="9">
        <f>FINV(0.05,C12,D12)</f>
        <v>2.8660814020156589</v>
      </c>
      <c r="F12" s="10">
        <f>E12/(1+B$9:B$65536*($D$4/$D$5))</f>
        <v>0.26055285472869627</v>
      </c>
      <c r="G12" s="15">
        <f t="shared" si="0"/>
        <v>0.89973208196417254</v>
      </c>
    </row>
    <row r="13" spans="1:7">
      <c r="B13">
        <v>6</v>
      </c>
      <c r="C13">
        <f t="shared" ref="C13:C16" si="1">$D$3-1</f>
        <v>4</v>
      </c>
      <c r="D13">
        <f t="shared" ref="D13:D16" si="2">$D$3*(B13-1)</f>
        <v>25</v>
      </c>
      <c r="E13" s="9">
        <f t="shared" ref="E13:E16" si="3">FINV(0.05,C13,D13)</f>
        <v>2.7587104697176335</v>
      </c>
      <c r="F13" s="10">
        <f t="shared" ref="F13:F16" si="4">E13/(1+B$9:B$65536*($D$4/$D$5))</f>
        <v>0.21220849767058719</v>
      </c>
      <c r="G13" s="15">
        <f t="shared" ref="G13:G16" si="5">_xlfn.F.DIST.RT(F13,C13,D13)</f>
        <v>0.92919105442595962</v>
      </c>
    </row>
    <row r="14" spans="1:7" ht="16" thickBot="1">
      <c r="B14">
        <v>7</v>
      </c>
      <c r="C14">
        <f t="shared" si="1"/>
        <v>4</v>
      </c>
      <c r="D14">
        <f>$D$3*(B14-1)</f>
        <v>30</v>
      </c>
      <c r="E14" s="9">
        <f>FINV(0.05,C14,D14)</f>
        <v>2.6896275736914181</v>
      </c>
      <c r="F14" s="10">
        <f>E14/(1+B$9:B$65536*($D$4/$D$5))</f>
        <v>0.17930850491276121</v>
      </c>
      <c r="G14" s="15">
        <f>_xlfn.F.DIST.RT(F14,C14,D14)</f>
        <v>0.94732567236664145</v>
      </c>
    </row>
    <row r="15" spans="1:7" ht="17" thickTop="1" thickBot="1">
      <c r="B15" s="25">
        <v>8</v>
      </c>
      <c r="C15">
        <f t="shared" si="1"/>
        <v>4</v>
      </c>
      <c r="D15">
        <f t="shared" si="2"/>
        <v>35</v>
      </c>
      <c r="E15" s="9">
        <f t="shared" si="3"/>
        <v>2.641465186128567</v>
      </c>
      <c r="F15" s="10">
        <f t="shared" si="4"/>
        <v>0.15538030506638628</v>
      </c>
      <c r="G15" s="15">
        <f t="shared" si="5"/>
        <v>0.95928097623560238</v>
      </c>
    </row>
    <row r="16" spans="1:7" ht="16" thickTop="1">
      <c r="B16">
        <v>9</v>
      </c>
      <c r="C16">
        <f t="shared" si="1"/>
        <v>4</v>
      </c>
      <c r="D16">
        <f t="shared" si="2"/>
        <v>40</v>
      </c>
      <c r="E16" s="9">
        <f t="shared" si="3"/>
        <v>2.6059749491238664</v>
      </c>
      <c r="F16" s="10">
        <f t="shared" si="4"/>
        <v>0.13715657626967717</v>
      </c>
      <c r="G16" s="15">
        <f t="shared" si="5"/>
        <v>0.96757877152134908</v>
      </c>
    </row>
    <row r="17" spans="2:7" ht="16" thickBot="1">
      <c r="B17" s="11">
        <v>10</v>
      </c>
      <c r="C17" s="11">
        <f>$D$3-1</f>
        <v>4</v>
      </c>
      <c r="D17" s="11">
        <f>$D$3*(B17-1)</f>
        <v>45</v>
      </c>
      <c r="E17" s="12">
        <f>FINV(0.05,C17,D17)</f>
        <v>2.5787391843115586</v>
      </c>
      <c r="F17" s="13">
        <f>E17/(1+B$9:B$65536*($D$4/$D$5))</f>
        <v>0.12279710401483612</v>
      </c>
      <c r="G17" s="23">
        <f>_xlfn.F.DIST.RT(F17,C17,D17)</f>
        <v>0.9735734299261698</v>
      </c>
    </row>
    <row r="18" spans="2:7" ht="16" thickTop="1">
      <c r="G18" s="15"/>
    </row>
    <row r="19" spans="2:7">
      <c r="G19" s="15"/>
    </row>
    <row r="20" spans="2:7">
      <c r="G20" s="15"/>
    </row>
    <row r="21" spans="2:7">
      <c r="G21" s="15"/>
    </row>
    <row r="22" spans="2:7">
      <c r="G22" s="15"/>
    </row>
    <row r="23" spans="2:7">
      <c r="G23" s="15"/>
    </row>
    <row r="24" spans="2:7">
      <c r="G24" s="15"/>
    </row>
    <row r="25" spans="2:7">
      <c r="G25" s="15"/>
    </row>
    <row r="26" spans="2:7">
      <c r="G26" s="15"/>
    </row>
    <row r="27" spans="2:7">
      <c r="G27" s="15"/>
    </row>
    <row r="28" spans="2:7">
      <c r="G28" s="15"/>
    </row>
    <row r="29" spans="2:7">
      <c r="G29" s="15"/>
    </row>
    <row r="30" spans="2:7">
      <c r="G30" s="15"/>
    </row>
    <row r="31" spans="2:7">
      <c r="G31" s="15"/>
    </row>
    <row r="32" spans="2:7">
      <c r="G32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2" spans="7:7">
      <c r="G42" s="15"/>
    </row>
    <row r="43" spans="7:7">
      <c r="G43" s="15"/>
    </row>
    <row r="44" spans="7:7">
      <c r="G44" s="15"/>
    </row>
    <row r="45" spans="7:7">
      <c r="G45" s="15"/>
    </row>
    <row r="46" spans="7:7">
      <c r="G46" s="15"/>
    </row>
    <row r="47" spans="7:7">
      <c r="G47" s="15"/>
    </row>
    <row r="48" spans="7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  <row r="57" spans="7:7">
      <c r="G57" s="15"/>
    </row>
    <row r="58" spans="7:7">
      <c r="G58" s="15"/>
    </row>
    <row r="59" spans="7:7">
      <c r="G59" s="15"/>
    </row>
    <row r="60" spans="7:7">
      <c r="G60" s="15"/>
    </row>
    <row r="61" spans="7:7">
      <c r="G61" s="15"/>
    </row>
    <row r="62" spans="7:7">
      <c r="G62" s="15"/>
    </row>
    <row r="63" spans="7:7">
      <c r="G63" s="15"/>
    </row>
    <row r="64" spans="7:7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  <row r="73" spans="7:7">
      <c r="G73" s="15"/>
    </row>
    <row r="74" spans="7:7">
      <c r="G74" s="15"/>
    </row>
    <row r="75" spans="7:7">
      <c r="G75" s="15"/>
    </row>
    <row r="76" spans="7:7">
      <c r="G76" s="15"/>
    </row>
    <row r="77" spans="7:7">
      <c r="G77" s="15"/>
    </row>
    <row r="78" spans="7:7">
      <c r="G78" s="15"/>
    </row>
    <row r="79" spans="7:7">
      <c r="G79" s="15"/>
    </row>
    <row r="80" spans="7:7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</sheetData>
  <conditionalFormatting sqref="G9: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5</vt:i4>
      </vt:variant>
    </vt:vector>
  </HeadingPairs>
  <TitlesOfParts>
    <vt:vector size="7" baseType="lpstr">
      <vt:lpstr>Fixerad faktor</vt:lpstr>
      <vt:lpstr>Slumpmässig faktor</vt:lpstr>
      <vt:lpstr>'Fixerad faktor'!E</vt:lpstr>
      <vt:lpstr>'Fixerad faktor'!F</vt:lpstr>
      <vt:lpstr>'Fixerad faktor'!Lambda</vt:lpstr>
      <vt:lpstr>'Fixerad faktor'!V_1</vt:lpstr>
      <vt:lpstr>'Fixerad faktor'!V_2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C^2</dc:creator>
  <cp:lastModifiedBy>Bo Johannesson</cp:lastModifiedBy>
  <dcterms:created xsi:type="dcterms:W3CDTF">2013-03-02T18:27:31Z</dcterms:created>
  <dcterms:modified xsi:type="dcterms:W3CDTF">2020-01-02T10:24:41Z</dcterms:modified>
</cp:coreProperties>
</file>