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 date1904="1"/>
  <mc:AlternateContent xmlns:mc="http://schemas.openxmlformats.org/markup-compatibility/2006">
    <mc:Choice Requires="x15">
      <x15ac:absPath xmlns:x15ac="http://schemas.microsoft.com/office/spreadsheetml/2010/11/ac" url="/Users/boj15/Box Sync/Default Sync Folder/Dropbox/Kurs i experimentdesign/statdistansv20/Kursmapp/Formler/ANOVAXL/"/>
    </mc:Choice>
  </mc:AlternateContent>
  <xr:revisionPtr revIDLastSave="0" documentId="13_ncr:1_{DC78BED9-6B17-294F-9A0D-320D5BD69BE4}" xr6:coauthVersionLast="36" xr6:coauthVersionMax="36" xr10:uidLastSave="{00000000-0000-0000-0000-000000000000}"/>
  <bookViews>
    <workbookView xWindow="80" yWindow="460" windowWidth="35760" windowHeight="20200" tabRatio="193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6" i="1" l="1"/>
  <c r="J38" i="1"/>
  <c r="Q26" i="1"/>
  <c r="R26" i="1"/>
  <c r="R27" i="1"/>
  <c r="S26" i="1"/>
  <c r="Q27" i="1"/>
  <c r="R25" i="1"/>
  <c r="S25" i="1" s="1"/>
  <c r="T25" i="1" s="1"/>
  <c r="Q25" i="1"/>
  <c r="P27" i="1"/>
  <c r="P26" i="1"/>
  <c r="P25" i="1"/>
  <c r="O27" i="1"/>
  <c r="O25" i="1"/>
  <c r="H41" i="1"/>
  <c r="I41" i="1" s="1"/>
  <c r="G41" i="1"/>
  <c r="J37" i="1" l="1"/>
  <c r="K37" i="1" s="1"/>
  <c r="J36" i="1"/>
  <c r="K36" i="1" s="1"/>
</calcChain>
</file>

<file path=xl/sharedStrings.xml><?xml version="1.0" encoding="utf-8"?>
<sst xmlns="http://schemas.openxmlformats.org/spreadsheetml/2006/main" count="109" uniqueCount="43">
  <si>
    <t>Plats 1</t>
  </si>
  <si>
    <t>Plats 2</t>
  </si>
  <si>
    <t>Spricka?</t>
  </si>
  <si>
    <t>Behandling</t>
  </si>
  <si>
    <t>Kontroll</t>
  </si>
  <si>
    <t>Ruta</t>
  </si>
  <si>
    <t>Antal</t>
  </si>
  <si>
    <t>Anova: Two-Factor With Replication</t>
  </si>
  <si>
    <t>SUMMARY</t>
  </si>
  <si>
    <t>Total</t>
  </si>
  <si>
    <t>Count</t>
  </si>
  <si>
    <t>Sum</t>
  </si>
  <si>
    <t>Average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</si>
  <si>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</si>
  <si>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</si>
  <si>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</si>
  <si>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</si>
  <si>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</si>
  <si>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</si>
  <si>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</si>
  <si>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</si>
  <si>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</si>
  <si>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Sample</t>
  </si>
  <si>
    <t>Columns</t>
  </si>
  <si>
    <t>Interaction</t>
  </si>
  <si>
    <t>Within</t>
  </si>
  <si>
    <t>Sammanslagen</t>
  </si>
  <si>
    <t>Faktor</t>
  </si>
  <si>
    <t>Source</t>
  </si>
  <si>
    <t>Ms</t>
  </si>
  <si>
    <t>p</t>
  </si>
  <si>
    <t>Spricka</t>
  </si>
  <si>
    <t>Plats(Spricka)</t>
  </si>
  <si>
    <t>Residual</t>
  </si>
  <si>
    <t>Sample + Interaction</t>
  </si>
  <si>
    <t>Figur 1</t>
  </si>
  <si>
    <t>Figur 2</t>
  </si>
  <si>
    <t>Figur 8</t>
  </si>
  <si>
    <t>Figur 9</t>
  </si>
  <si>
    <t>Figur 10</t>
  </si>
  <si>
    <t>Sample (plats)</t>
  </si>
  <si>
    <t>Columns (behandling)</t>
  </si>
  <si>
    <t>Bo Johannesson i januari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</si>
</sst>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Verdana"/>
    </font>
    <font>
      <b/>
      <sz val="10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i/>
      <sz val="9"/>
      <name val="Verdana"/>
      <family val="2"/>
    </font>
    <font>
      <b/>
      <sz val="8"/>
      <name val="Verdana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18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Border="1" applyAlignment="1"/>
    <xf numFmtId="0" fontId="4" fillId="0" borderId="1" xfId="0" applyFont="1" applyFill="1" applyBorder="1" applyAlignment="1">
      <alignment horizontal="right"/>
    </xf>
    <xf numFmtId="0" fontId="0" fillId="0" borderId="2" xfId="0" applyFill="1" applyBorder="1" applyAlignment="1"/>
    <xf numFmtId="0" fontId="2" fillId="0" borderId="3" xfId="0" applyFont="1" applyFill="1" applyBorder="1" applyAlignment="1">
      <alignment horizontal="center"/>
    </xf>
    <xf numFmtId="0" fontId="0" fillId="0" borderId="0" xfId="0" applyBorder="1"/>
    <xf numFmtId="0" fontId="2" fillId="0" borderId="4" xfId="0" applyFont="1" applyBorder="1"/>
    <xf numFmtId="2" fontId="0" fillId="0" borderId="0" xfId="0" applyNumberFormat="1"/>
    <xf numFmtId="1" fontId="0" fillId="0" borderId="0" xfId="0" applyNumberFormat="1"/>
    <xf numFmtId="0" fontId="0" fillId="0" borderId="4" xfId="0" applyBorder="1"/>
    <xf numFmtId="2" fontId="0" fillId="0" borderId="4" xfId="0" applyNumberFormat="1" applyBorder="1"/>
    <xf numFmtId="1" fontId="0" fillId="0" borderId="4" xfId="0" applyNumberFormat="1" applyBorder="1"/>
    <xf numFmtId="0" fontId="1" fillId="0" borderId="0" xfId="0" applyFont="1"/>
    <xf numFmtId="0" fontId="3" fillId="0" borderId="0" xfId="0" applyFont="1" applyFill="1" applyBorder="1" applyAlignment="1">
      <alignment horizontal="center"/>
    </xf>
    <xf numFmtId="0" fontId="5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431800</xdr:colOff>
      <xdr:row>0</xdr:row>
      <xdr:rowOff>50800</xdr:rowOff>
    </xdr:from>
    <xdr:to>
      <xdr:col>30</xdr:col>
      <xdr:colOff>533400</xdr:colOff>
      <xdr:row>60</xdr:row>
      <xdr:rowOff>127000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B7A082EC-064C-BD4E-BD50-F64109264DF8}"/>
            </a:ext>
          </a:extLst>
        </xdr:cNvPr>
        <xdr:cNvSpPr txBox="1"/>
      </xdr:nvSpPr>
      <xdr:spPr>
        <a:xfrm>
          <a:off x="15303500" y="50800"/>
          <a:ext cx="8356600" cy="10071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Istället för att använda Excel kan man använda programspråket </a:t>
          </a:r>
          <a:r>
            <a:rPr lang="sv-SE" sz="1100" b="1"/>
            <a:t>R</a:t>
          </a:r>
          <a:r>
            <a:rPr lang="sv-SE" sz="1100"/>
            <a:t> för att göra variansanalysen. Här följer exempel på kod och resultat.</a:t>
          </a:r>
        </a:p>
        <a:p>
          <a:endParaRPr lang="sv-SE" sz="1100"/>
        </a:p>
        <a:p>
          <a:r>
            <a:rPr lang="sv-SE" sz="1100"/>
            <a:t>GAD-package {GAD}</a:t>
          </a:r>
        </a:p>
        <a:p>
          <a:endParaRPr lang="sv-SE" sz="1100"/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library(readxl)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ExANOVA2 &lt;- read_excel("ExANOVA2.xlsx")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View(ExANOVA2)                                                                                       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P &lt;- as.random(ExANOVA2$Plats)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S &lt;- as.fixed(ExANOVA2$Spricka) 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modelANOVA2 &lt;- lm(Antal ~ S + P%in%S, data = ExANOVA2)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C.test(modelANOVA2)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	Cochran test of homogeneity of variances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data:  modelANOVA2</a:t>
          </a:r>
        </a:p>
        <a:p>
          <a:r>
            <a:rPr lang="sv-SE" sz="1000">
              <a:latin typeface="Monaco" pitchFamily="2" charset="77"/>
            </a:rPr>
            <a:t>C = 0.3, n = 5, k = 4, p-value = 1.318</a:t>
          </a:r>
        </a:p>
        <a:p>
          <a:r>
            <a:rPr lang="sv-SE" sz="1000">
              <a:latin typeface="Monaco" pitchFamily="2" charset="77"/>
            </a:rPr>
            <a:t>alternative hypothesis: Group Kontroll.Plats 2 has outlying variance</a:t>
          </a:r>
        </a:p>
        <a:p>
          <a:r>
            <a:rPr lang="sv-SE" sz="1000">
              <a:latin typeface="Monaco" pitchFamily="2" charset="77"/>
            </a:rPr>
            <a:t>sample estimates:</a:t>
          </a:r>
        </a:p>
        <a:p>
          <a:r>
            <a:rPr lang="sv-SE" sz="1000">
              <a:latin typeface="Monaco" pitchFamily="2" charset="77"/>
            </a:rPr>
            <a:t>Behandling.Plats 1   Kontroll.Plats 1 Behandling.Plats 2   Kontroll.Plats 2 </a:t>
          </a:r>
        </a:p>
        <a:p>
          <a:r>
            <a:rPr lang="sv-SE" sz="1000">
              <a:latin typeface="Monaco" pitchFamily="2" charset="77"/>
            </a:rPr>
            <a:t>               1.7                1.2                1.3                1.8 </a:t>
          </a:r>
        </a:p>
        <a:p>
          <a:r>
            <a:rPr lang="sv-SE" sz="1000">
              <a:latin typeface="Monaco" pitchFamily="2" charset="77"/>
            </a:rPr>
            <a:t>++++++++++++++++++++++++++++++++++++++++++++++++++++++++++++++++++++++++++++++++++++++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estimates(modelANOVA2)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$tm</a:t>
          </a:r>
        </a:p>
        <a:p>
          <a:r>
            <a:rPr lang="sv-SE" sz="1000">
              <a:latin typeface="Monaco" pitchFamily="2" charset="77"/>
            </a:rPr>
            <a:t>    S P n</a:t>
          </a:r>
        </a:p>
        <a:p>
          <a:r>
            <a:rPr lang="sv-SE" sz="1000">
              <a:latin typeface="Monaco" pitchFamily="2" charset="77"/>
            </a:rPr>
            <a:t>S   0 2 5</a:t>
          </a:r>
        </a:p>
        <a:p>
          <a:r>
            <a:rPr lang="sv-SE" sz="1000">
              <a:latin typeface="Monaco" pitchFamily="2" charset="77"/>
            </a:rPr>
            <a:t>S:P 1 1 5</a:t>
          </a:r>
        </a:p>
        <a:p>
          <a:r>
            <a:rPr lang="sv-SE" sz="1000">
              <a:latin typeface="Monaco" pitchFamily="2" charset="77"/>
            </a:rPr>
            <a:t>Res 1 1 1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$mse</a:t>
          </a:r>
        </a:p>
        <a:p>
          <a:r>
            <a:rPr lang="sv-SE" sz="1000">
              <a:latin typeface="Monaco" pitchFamily="2" charset="77"/>
            </a:rPr>
            <a:t>         Mean square estimates</a:t>
          </a:r>
        </a:p>
        <a:p>
          <a:r>
            <a:rPr lang="sv-SE" sz="1000">
              <a:latin typeface="Monaco" pitchFamily="2" charset="77"/>
            </a:rPr>
            <a:t>S        "Res + S:P + S"      </a:t>
          </a:r>
        </a:p>
        <a:p>
          <a:r>
            <a:rPr lang="sv-SE" sz="1000">
              <a:latin typeface="Monaco" pitchFamily="2" charset="77"/>
            </a:rPr>
            <a:t>S:P      "Res + S:P"          </a:t>
          </a:r>
        </a:p>
        <a:p>
          <a:r>
            <a:rPr lang="sv-SE" sz="1000">
              <a:latin typeface="Monaco" pitchFamily="2" charset="77"/>
            </a:rPr>
            <a:t>Residual "Res"                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$f.versus</a:t>
          </a:r>
        </a:p>
        <a:p>
          <a:r>
            <a:rPr lang="sv-SE" sz="1000">
              <a:latin typeface="Monaco" pitchFamily="2" charset="77"/>
            </a:rPr>
            <a:t>    F-ratio versus</a:t>
          </a:r>
        </a:p>
        <a:p>
          <a:r>
            <a:rPr lang="sv-SE" sz="1000">
              <a:latin typeface="Monaco" pitchFamily="2" charset="77"/>
            </a:rPr>
            <a:t>S   "S:P"         </a:t>
          </a:r>
        </a:p>
        <a:p>
          <a:r>
            <a:rPr lang="sv-SE" sz="1000">
              <a:latin typeface="Monaco" pitchFamily="2" charset="77"/>
            </a:rPr>
            <a:t>S:P "Residual"    </a:t>
          </a:r>
        </a:p>
        <a:p>
          <a:r>
            <a:rPr lang="sv-SE" sz="1000">
              <a:latin typeface="Monaco" pitchFamily="2" charset="77"/>
            </a:rPr>
            <a:t>++++++++++++++++++++++++++++++++++++++++++++++++++++++++++++++++++++++++++++++++++++++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gad(modelANOVA2)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Analysis of Variance Table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Response: Antal</a:t>
          </a:r>
        </a:p>
        <a:p>
          <a:r>
            <a:rPr lang="sv-SE" sz="1000">
              <a:latin typeface="Monaco" pitchFamily="2" charset="77"/>
            </a:rPr>
            <a:t>         Df Sum Sq Mean Sq F value    Pr(&gt;F)    </a:t>
          </a:r>
        </a:p>
        <a:p>
          <a:r>
            <a:rPr lang="sv-SE" sz="1000">
              <a:latin typeface="Monaco" pitchFamily="2" charset="77"/>
            </a:rPr>
            <a:t>S         1  288.8   288.8  2.2215    0.2746    </a:t>
          </a:r>
        </a:p>
        <a:p>
          <a:r>
            <a:rPr lang="sv-SE" sz="1000">
              <a:latin typeface="Monaco" pitchFamily="2" charset="77"/>
            </a:rPr>
            <a:t>S:P       2  260.0   130.0 86.6667 2.601e-09 ***</a:t>
          </a:r>
        </a:p>
        <a:p>
          <a:r>
            <a:rPr lang="sv-SE" sz="1000">
              <a:latin typeface="Monaco" pitchFamily="2" charset="77"/>
            </a:rPr>
            <a:t>Residual 16   24.0     1.5                      </a:t>
          </a:r>
        </a:p>
        <a:p>
          <a:r>
            <a:rPr lang="sv-SE" sz="1000">
              <a:latin typeface="Monaco" pitchFamily="2" charset="77"/>
            </a:rPr>
            <a:t>---</a:t>
          </a:r>
        </a:p>
        <a:p>
          <a:r>
            <a:rPr lang="sv-SE" sz="1000">
              <a:latin typeface="Monaco" pitchFamily="2" charset="77"/>
            </a:rPr>
            <a:t>Signif. codes:  0 ‘***’ 0.001 ‘**’ 0.01 ‘*’ 0.05 ‘.’ 0.1 ‘ ’ 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8"/>
  <sheetViews>
    <sheetView tabSelected="1" workbookViewId="0">
      <selection activeCell="S74" sqref="S74"/>
    </sheetView>
  </sheetViews>
  <sheetFormatPr baseColWidth="10" defaultRowHeight="13" x14ac:dyDescent="0.15"/>
  <cols>
    <col min="5" max="5" width="3.5" customWidth="1"/>
    <col min="6" max="6" width="18.33203125" customWidth="1"/>
    <col min="9" max="9" width="11.6640625" customWidth="1"/>
    <col min="11" max="11" width="12.5" bestFit="1" customWidth="1"/>
    <col min="13" max="13" width="4.5" customWidth="1"/>
    <col min="14" max="14" width="12" bestFit="1" customWidth="1"/>
    <col min="15" max="15" width="17.83203125" bestFit="1" customWidth="1"/>
    <col min="16" max="16" width="7" bestFit="1" customWidth="1"/>
    <col min="17" max="17" width="3.33203125" bestFit="1" customWidth="1"/>
    <col min="18" max="18" width="7" bestFit="1" customWidth="1"/>
    <col min="19" max="19" width="6" bestFit="1" customWidth="1"/>
    <col min="20" max="20" width="4.83203125" bestFit="1" customWidth="1"/>
  </cols>
  <sheetData>
    <row r="1" spans="1:9" x14ac:dyDescent="0.15">
      <c r="B1" s="15" t="s">
        <v>2</v>
      </c>
      <c r="C1" t="s">
        <v>5</v>
      </c>
      <c r="D1" t="s">
        <v>6</v>
      </c>
      <c r="F1" t="s">
        <v>7</v>
      </c>
    </row>
    <row r="2" spans="1:9" x14ac:dyDescent="0.15">
      <c r="A2" t="s">
        <v>0</v>
      </c>
      <c r="B2" t="s">
        <v>3</v>
      </c>
      <c r="C2">
        <v>1</v>
      </c>
      <c r="D2">
        <v>10</v>
      </c>
    </row>
    <row r="3" spans="1:9" x14ac:dyDescent="0.15">
      <c r="A3" t="s">
        <v>0</v>
      </c>
      <c r="B3" t="s">
        <v>3</v>
      </c>
      <c r="C3">
        <v>2</v>
      </c>
      <c r="D3">
        <v>11</v>
      </c>
      <c r="F3" t="s">
        <v>8</v>
      </c>
      <c r="G3" t="s">
        <v>3</v>
      </c>
      <c r="H3" t="s">
        <v>4</v>
      </c>
      <c r="I3" t="s">
        <v>9</v>
      </c>
    </row>
    <row r="4" spans="1:9" ht="14" thickBot="1" x14ac:dyDescent="0.2">
      <c r="A4" t="s">
        <v>0</v>
      </c>
      <c r="B4" t="s">
        <v>3</v>
      </c>
      <c r="C4">
        <v>3</v>
      </c>
      <c r="D4">
        <v>13</v>
      </c>
      <c r="F4" s="2" t="s">
        <v>0</v>
      </c>
      <c r="G4" s="2"/>
      <c r="H4" s="2"/>
      <c r="I4" s="2"/>
    </row>
    <row r="5" spans="1:9" x14ac:dyDescent="0.15">
      <c r="A5" t="s">
        <v>0</v>
      </c>
      <c r="B5" t="s">
        <v>3</v>
      </c>
      <c r="C5">
        <v>4</v>
      </c>
      <c r="D5">
        <v>12</v>
      </c>
      <c r="F5" s="1" t="s">
        <v>10</v>
      </c>
      <c r="G5" s="1">
        <v>5</v>
      </c>
      <c r="H5" s="1">
        <v>5</v>
      </c>
      <c r="I5" s="1">
        <v>10</v>
      </c>
    </row>
    <row r="6" spans="1:9" x14ac:dyDescent="0.15">
      <c r="A6" t="s">
        <v>0</v>
      </c>
      <c r="B6" t="s">
        <v>3</v>
      </c>
      <c r="C6">
        <v>5</v>
      </c>
      <c r="D6">
        <v>13</v>
      </c>
      <c r="F6" s="1" t="s">
        <v>11</v>
      </c>
      <c r="G6" s="1">
        <v>59</v>
      </c>
      <c r="H6" s="1">
        <v>19</v>
      </c>
      <c r="I6" s="1">
        <v>78</v>
      </c>
    </row>
    <row r="7" spans="1:9" x14ac:dyDescent="0.15">
      <c r="A7" t="s">
        <v>0</v>
      </c>
      <c r="B7" t="s">
        <v>4</v>
      </c>
      <c r="C7">
        <v>6</v>
      </c>
      <c r="D7">
        <v>5</v>
      </c>
      <c r="F7" s="1" t="s">
        <v>12</v>
      </c>
      <c r="G7" s="1">
        <v>11.8</v>
      </c>
      <c r="H7" s="1">
        <v>3.8</v>
      </c>
      <c r="I7" s="1">
        <v>7.8</v>
      </c>
    </row>
    <row r="8" spans="1:9" x14ac:dyDescent="0.15">
      <c r="A8" t="s">
        <v>0</v>
      </c>
      <c r="B8" t="s">
        <v>4</v>
      </c>
      <c r="C8">
        <v>7</v>
      </c>
      <c r="D8">
        <v>4</v>
      </c>
      <c r="F8" s="1" t="s">
        <v>13</v>
      </c>
      <c r="G8" s="1">
        <v>1.6999999999999886</v>
      </c>
      <c r="H8" s="1">
        <v>1.2</v>
      </c>
      <c r="I8" s="1">
        <v>19.06666666666667</v>
      </c>
    </row>
    <row r="9" spans="1:9" x14ac:dyDescent="0.15">
      <c r="A9" t="s">
        <v>0</v>
      </c>
      <c r="B9" t="s">
        <v>4</v>
      </c>
      <c r="C9">
        <v>8</v>
      </c>
      <c r="D9">
        <v>4</v>
      </c>
      <c r="F9" s="1"/>
      <c r="G9" s="1"/>
      <c r="H9" s="1"/>
      <c r="I9" s="1"/>
    </row>
    <row r="10" spans="1:9" ht="14" thickBot="1" x14ac:dyDescent="0.2">
      <c r="A10" t="s">
        <v>0</v>
      </c>
      <c r="B10" t="s">
        <v>4</v>
      </c>
      <c r="C10">
        <v>9</v>
      </c>
      <c r="D10">
        <v>2</v>
      </c>
      <c r="F10" s="2" t="s">
        <v>1</v>
      </c>
      <c r="G10" s="2"/>
      <c r="H10" s="2"/>
      <c r="I10" s="2"/>
    </row>
    <row r="11" spans="1:9" x14ac:dyDescent="0.15">
      <c r="A11" t="s">
        <v>0</v>
      </c>
      <c r="B11" t="s">
        <v>4</v>
      </c>
      <c r="C11">
        <v>10</v>
      </c>
      <c r="D11">
        <v>4</v>
      </c>
      <c r="F11" s="1" t="s">
        <v>10</v>
      </c>
      <c r="G11" s="1">
        <v>5</v>
      </c>
      <c r="H11" s="1">
        <v>5</v>
      </c>
      <c r="I11" s="1">
        <v>10</v>
      </c>
    </row>
    <row r="12" spans="1:9" x14ac:dyDescent="0.15">
      <c r="A12" t="s">
        <v>1</v>
      </c>
      <c r="B12" t="s">
        <v>3</v>
      </c>
      <c r="C12">
        <v>11</v>
      </c>
      <c r="D12">
        <v>19</v>
      </c>
      <c r="F12" s="1" t="s">
        <v>11</v>
      </c>
      <c r="G12" s="1">
        <v>93</v>
      </c>
      <c r="H12" s="1">
        <v>57</v>
      </c>
      <c r="I12" s="1">
        <v>150</v>
      </c>
    </row>
    <row r="13" spans="1:9" x14ac:dyDescent="0.15">
      <c r="A13" t="s">
        <v>1</v>
      </c>
      <c r="B13" t="s">
        <v>3</v>
      </c>
      <c r="C13">
        <v>12</v>
      </c>
      <c r="D13">
        <v>18</v>
      </c>
      <c r="F13" s="1" t="s">
        <v>12</v>
      </c>
      <c r="G13" s="1">
        <v>18.600000000000001</v>
      </c>
      <c r="H13" s="1">
        <v>11.4</v>
      </c>
      <c r="I13" s="1">
        <v>15</v>
      </c>
    </row>
    <row r="14" spans="1:9" x14ac:dyDescent="0.15">
      <c r="A14" t="s">
        <v>1</v>
      </c>
      <c r="B14" t="s">
        <v>3</v>
      </c>
      <c r="C14">
        <v>13</v>
      </c>
      <c r="D14">
        <v>19</v>
      </c>
      <c r="F14" s="1" t="s">
        <v>13</v>
      </c>
      <c r="G14" s="1">
        <v>1.3000000000000114</v>
      </c>
      <c r="H14" s="1">
        <v>1.8000000000000114</v>
      </c>
      <c r="I14" s="1">
        <v>15.777777777777779</v>
      </c>
    </row>
    <row r="15" spans="1:9" x14ac:dyDescent="0.15">
      <c r="A15" t="s">
        <v>1</v>
      </c>
      <c r="B15" t="s">
        <v>3</v>
      </c>
      <c r="C15">
        <v>14</v>
      </c>
      <c r="D15">
        <v>20</v>
      </c>
      <c r="F15" s="1"/>
      <c r="G15" s="1"/>
      <c r="H15" s="1"/>
      <c r="I15" s="1"/>
    </row>
    <row r="16" spans="1:9" ht="14" thickBot="1" x14ac:dyDescent="0.2">
      <c r="A16" t="s">
        <v>1</v>
      </c>
      <c r="B16" t="s">
        <v>3</v>
      </c>
      <c r="C16">
        <v>15</v>
      </c>
      <c r="D16">
        <v>17</v>
      </c>
      <c r="F16" s="2" t="s">
        <v>9</v>
      </c>
      <c r="G16" s="2"/>
      <c r="H16" s="2"/>
      <c r="I16" s="2"/>
    </row>
    <row r="17" spans="1:20" x14ac:dyDescent="0.15">
      <c r="A17" t="s">
        <v>1</v>
      </c>
      <c r="B17" t="s">
        <v>4</v>
      </c>
      <c r="C17">
        <v>16</v>
      </c>
      <c r="D17">
        <v>10</v>
      </c>
      <c r="F17" s="1" t="s">
        <v>10</v>
      </c>
      <c r="G17" s="1">
        <v>10</v>
      </c>
      <c r="H17" s="1">
        <v>10</v>
      </c>
      <c r="I17" s="1"/>
    </row>
    <row r="18" spans="1:20" x14ac:dyDescent="0.15">
      <c r="A18" t="s">
        <v>1</v>
      </c>
      <c r="B18" t="s">
        <v>4</v>
      </c>
      <c r="C18">
        <v>17</v>
      </c>
      <c r="D18">
        <v>12</v>
      </c>
      <c r="F18" s="1" t="s">
        <v>11</v>
      </c>
      <c r="G18" s="1">
        <v>152</v>
      </c>
      <c r="H18" s="1">
        <v>76</v>
      </c>
      <c r="I18" s="1"/>
    </row>
    <row r="19" spans="1:20" x14ac:dyDescent="0.15">
      <c r="A19" t="s">
        <v>1</v>
      </c>
      <c r="B19" t="s">
        <v>4</v>
      </c>
      <c r="C19">
        <v>18</v>
      </c>
      <c r="D19">
        <v>10</v>
      </c>
      <c r="F19" s="1" t="s">
        <v>12</v>
      </c>
      <c r="G19" s="1">
        <v>15.2</v>
      </c>
      <c r="H19" s="1">
        <v>7.6</v>
      </c>
      <c r="I19" s="1"/>
    </row>
    <row r="20" spans="1:20" x14ac:dyDescent="0.15">
      <c r="A20" t="s">
        <v>1</v>
      </c>
      <c r="B20" t="s">
        <v>4</v>
      </c>
      <c r="C20">
        <v>19</v>
      </c>
      <c r="D20">
        <v>13</v>
      </c>
      <c r="F20" s="1" t="s">
        <v>13</v>
      </c>
      <c r="G20" s="1">
        <v>14.177777777777768</v>
      </c>
      <c r="H20" s="1">
        <v>17.377777777777776</v>
      </c>
      <c r="I20" s="1"/>
    </row>
    <row r="21" spans="1:20" x14ac:dyDescent="0.15">
      <c r="A21" s="9" t="s">
        <v>1</v>
      </c>
      <c r="B21" s="9" t="s">
        <v>4</v>
      </c>
      <c r="C21" s="9">
        <v>20</v>
      </c>
      <c r="D21" s="9">
        <v>12</v>
      </c>
      <c r="F21" s="1"/>
      <c r="G21" s="1"/>
      <c r="H21" s="1"/>
      <c r="I21" s="1"/>
    </row>
    <row r="22" spans="1:20" x14ac:dyDescent="0.15">
      <c r="A22" s="12" t="s">
        <v>35</v>
      </c>
      <c r="F22" s="1"/>
    </row>
    <row r="23" spans="1:20" ht="14" thickBot="1" x14ac:dyDescent="0.2">
      <c r="F23" t="s">
        <v>14</v>
      </c>
    </row>
    <row r="24" spans="1:20" x14ac:dyDescent="0.15">
      <c r="F24" s="4" t="s">
        <v>15</v>
      </c>
      <c r="G24" s="4" t="s">
        <v>16</v>
      </c>
      <c r="H24" s="4" t="s">
        <v>17</v>
      </c>
      <c r="I24" s="4" t="s">
        <v>18</v>
      </c>
      <c r="J24" s="4" t="s">
        <v>19</v>
      </c>
      <c r="K24" s="4" t="s">
        <v>20</v>
      </c>
      <c r="L24" s="4" t="s">
        <v>21</v>
      </c>
      <c r="N24" s="6" t="s">
        <v>27</v>
      </c>
      <c r="O24" s="6" t="s">
        <v>28</v>
      </c>
      <c r="P24" s="6" t="s">
        <v>16</v>
      </c>
      <c r="Q24" s="6" t="s">
        <v>17</v>
      </c>
      <c r="R24" s="6" t="s">
        <v>29</v>
      </c>
      <c r="S24" s="6" t="s">
        <v>19</v>
      </c>
      <c r="T24" s="6" t="s">
        <v>30</v>
      </c>
    </row>
    <row r="25" spans="1:20" x14ac:dyDescent="0.15">
      <c r="B25" t="s">
        <v>3</v>
      </c>
      <c r="C25" t="s">
        <v>4</v>
      </c>
      <c r="F25" s="1" t="s">
        <v>22</v>
      </c>
      <c r="G25" s="1">
        <v>259.2</v>
      </c>
      <c r="H25" s="1">
        <v>1</v>
      </c>
      <c r="I25" s="1">
        <v>259.2</v>
      </c>
      <c r="J25" s="1">
        <v>172.8</v>
      </c>
      <c r="K25" s="1">
        <v>5.4332844357129471E-10</v>
      </c>
      <c r="L25" s="1">
        <v>4.493998062571336</v>
      </c>
      <c r="N25" t="s">
        <v>31</v>
      </c>
      <c r="O25" t="str">
        <f>F26</f>
        <v>Columns</v>
      </c>
      <c r="P25" s="7">
        <f>G26</f>
        <v>288.8</v>
      </c>
      <c r="Q25" s="8">
        <f>H26</f>
        <v>1</v>
      </c>
      <c r="R25" s="7">
        <f>I26</f>
        <v>288.8</v>
      </c>
      <c r="S25" s="7">
        <f>R25/R26</f>
        <v>2.2215384615384641</v>
      </c>
      <c r="T25" s="7">
        <f>_xlfn.F.DIST.RT(S25,Q25,Q26)</f>
        <v>0.27457662909484792</v>
      </c>
    </row>
    <row r="26" spans="1:20" x14ac:dyDescent="0.15">
      <c r="A26" t="s">
        <v>0</v>
      </c>
      <c r="B26">
        <v>10</v>
      </c>
      <c r="C26">
        <v>5</v>
      </c>
      <c r="F26" s="1" t="s">
        <v>23</v>
      </c>
      <c r="G26" s="1">
        <v>288.8</v>
      </c>
      <c r="H26" s="1">
        <v>1</v>
      </c>
      <c r="I26" s="1">
        <v>288.8</v>
      </c>
      <c r="J26" s="1">
        <v>192.53333333333345</v>
      </c>
      <c r="K26" s="1">
        <v>2.4434548732441763E-10</v>
      </c>
      <c r="L26" s="1">
        <v>4.493998062571336</v>
      </c>
      <c r="N26" t="s">
        <v>32</v>
      </c>
      <c r="O26" t="s">
        <v>34</v>
      </c>
      <c r="P26" s="7">
        <f>G25+G27</f>
        <v>259.99999999999972</v>
      </c>
      <c r="Q26" s="8">
        <f>H25+H27</f>
        <v>2</v>
      </c>
      <c r="R26" s="7">
        <f>(I25+I27)/Q26</f>
        <v>129.99999999999986</v>
      </c>
      <c r="S26" s="7">
        <f>R26/R27</f>
        <v>86.666666666666572</v>
      </c>
      <c r="T26" s="7">
        <f>_xlfn.F.DIST.RT(S26,Q26,Q27)</f>
        <v>2.6010171353763489E-9</v>
      </c>
    </row>
    <row r="27" spans="1:20" x14ac:dyDescent="0.15">
      <c r="B27">
        <v>11</v>
      </c>
      <c r="C27">
        <v>4</v>
      </c>
      <c r="F27" s="1" t="s">
        <v>24</v>
      </c>
      <c r="G27" s="1">
        <v>0.79999999999972715</v>
      </c>
      <c r="H27" s="1">
        <v>1</v>
      </c>
      <c r="I27" s="1">
        <v>0.79999999999972715</v>
      </c>
      <c r="J27" s="1">
        <v>0.53333333333315147</v>
      </c>
      <c r="K27" s="1">
        <v>0.4757668834811245</v>
      </c>
      <c r="L27" s="1">
        <v>4.493998062571336</v>
      </c>
      <c r="N27" s="9" t="s">
        <v>33</v>
      </c>
      <c r="O27" s="9" t="str">
        <f>F28</f>
        <v>Within</v>
      </c>
      <c r="P27" s="10">
        <f>G28</f>
        <v>24</v>
      </c>
      <c r="Q27" s="11">
        <f>H28</f>
        <v>16</v>
      </c>
      <c r="R27" s="10">
        <f>I28</f>
        <v>1.5</v>
      </c>
      <c r="S27" s="10"/>
      <c r="T27" s="10"/>
    </row>
    <row r="28" spans="1:20" x14ac:dyDescent="0.15">
      <c r="B28">
        <v>13</v>
      </c>
      <c r="C28">
        <v>4</v>
      </c>
      <c r="F28" s="1" t="s">
        <v>25</v>
      </c>
      <c r="G28" s="1">
        <v>24</v>
      </c>
      <c r="H28" s="1">
        <v>16</v>
      </c>
      <c r="I28" s="1">
        <v>1.5</v>
      </c>
      <c r="J28" s="1"/>
      <c r="K28" s="1"/>
      <c r="L28" s="1"/>
      <c r="N28" s="12" t="s">
        <v>39</v>
      </c>
    </row>
    <row r="29" spans="1:20" x14ac:dyDescent="0.15">
      <c r="B29">
        <v>12</v>
      </c>
      <c r="C29">
        <v>2</v>
      </c>
      <c r="F29" s="1"/>
      <c r="G29" s="1"/>
      <c r="H29" s="1"/>
      <c r="I29" s="1"/>
      <c r="J29" s="1"/>
      <c r="K29" s="1"/>
      <c r="L29" s="1"/>
    </row>
    <row r="30" spans="1:20" ht="14" thickBot="1" x14ac:dyDescent="0.2">
      <c r="B30">
        <v>13</v>
      </c>
      <c r="C30">
        <v>4</v>
      </c>
      <c r="F30" s="3" t="s">
        <v>9</v>
      </c>
      <c r="G30" s="3">
        <v>572.79999999999995</v>
      </c>
      <c r="H30" s="3">
        <v>19</v>
      </c>
      <c r="I30" s="3"/>
      <c r="J30" s="3"/>
      <c r="K30" s="3"/>
      <c r="L30" s="3"/>
    </row>
    <row r="31" spans="1:20" x14ac:dyDescent="0.15">
      <c r="A31" t="s">
        <v>1</v>
      </c>
      <c r="B31">
        <v>19</v>
      </c>
      <c r="C31">
        <v>10</v>
      </c>
      <c r="F31" s="12" t="s">
        <v>37</v>
      </c>
    </row>
    <row r="32" spans="1:20" x14ac:dyDescent="0.15">
      <c r="B32">
        <v>18</v>
      </c>
      <c r="C32">
        <v>12</v>
      </c>
    </row>
    <row r="33" spans="1:12" x14ac:dyDescent="0.15">
      <c r="B33">
        <v>19</v>
      </c>
      <c r="C33">
        <v>10</v>
      </c>
    </row>
    <row r="34" spans="1:12" ht="14" thickBot="1" x14ac:dyDescent="0.2">
      <c r="B34">
        <v>20</v>
      </c>
      <c r="C34">
        <v>13</v>
      </c>
      <c r="F34" t="s">
        <v>14</v>
      </c>
    </row>
    <row r="35" spans="1:12" x14ac:dyDescent="0.15">
      <c r="A35" s="9"/>
      <c r="B35" s="9">
        <v>17</v>
      </c>
      <c r="C35" s="9">
        <v>12</v>
      </c>
      <c r="F35" s="4" t="s">
        <v>15</v>
      </c>
      <c r="G35" s="4" t="s">
        <v>16</v>
      </c>
      <c r="H35" s="4" t="s">
        <v>17</v>
      </c>
      <c r="I35" s="4" t="s">
        <v>18</v>
      </c>
      <c r="J35" s="4" t="s">
        <v>19</v>
      </c>
      <c r="K35" s="4" t="s">
        <v>20</v>
      </c>
      <c r="L35" s="13"/>
    </row>
    <row r="36" spans="1:12" x14ac:dyDescent="0.15">
      <c r="A36" s="12" t="s">
        <v>36</v>
      </c>
      <c r="F36" s="1" t="s">
        <v>40</v>
      </c>
      <c r="G36" s="1">
        <v>259.2</v>
      </c>
      <c r="H36" s="1">
        <v>1</v>
      </c>
      <c r="I36" s="1">
        <v>259.2</v>
      </c>
      <c r="J36" s="1">
        <f>I36/I41</f>
        <v>177.67741935484065</v>
      </c>
      <c r="K36" s="1">
        <f>_xlfn.F.DIST.RT(J36,H36,H41)</f>
        <v>1.9844701449152483E-10</v>
      </c>
    </row>
    <row r="37" spans="1:12" x14ac:dyDescent="0.15">
      <c r="F37" s="1" t="s">
        <v>41</v>
      </c>
      <c r="G37" s="1">
        <v>288.8</v>
      </c>
      <c r="H37" s="1">
        <v>1</v>
      </c>
      <c r="I37" s="1">
        <v>288.8</v>
      </c>
      <c r="J37" s="1">
        <f>I37/I41</f>
        <v>197.96774193548606</v>
      </c>
      <c r="K37" s="1">
        <f>_xlfn.F.DIST.RT(J37,H37,H41)</f>
        <v>8.5098381888359276E-11</v>
      </c>
    </row>
    <row r="38" spans="1:12" x14ac:dyDescent="0.15">
      <c r="F38" s="1" t="s">
        <v>24</v>
      </c>
      <c r="G38" s="1">
        <v>0.79999999999972715</v>
      </c>
      <c r="H38" s="1">
        <v>1</v>
      </c>
      <c r="I38" s="1">
        <v>0.79999999999972715</v>
      </c>
      <c r="J38" s="1">
        <f>I38/I39</f>
        <v>0.53333333333315147</v>
      </c>
      <c r="K38" s="1">
        <v>0.4757668834811245</v>
      </c>
    </row>
    <row r="39" spans="1:12" x14ac:dyDescent="0.15">
      <c r="F39" s="1" t="s">
        <v>25</v>
      </c>
      <c r="G39" s="1">
        <v>24</v>
      </c>
      <c r="H39" s="1">
        <v>16</v>
      </c>
      <c r="I39" s="1">
        <v>1.5</v>
      </c>
      <c r="J39" s="1"/>
      <c r="K39" s="1"/>
    </row>
    <row r="40" spans="1:12" x14ac:dyDescent="0.15">
      <c r="F40" s="1"/>
      <c r="G40" s="1"/>
      <c r="H40" s="1"/>
      <c r="I40" s="1"/>
      <c r="J40" s="1"/>
      <c r="K40" s="1"/>
    </row>
    <row r="41" spans="1:12" ht="14" thickBot="1" x14ac:dyDescent="0.2">
      <c r="F41" s="3" t="s">
        <v>26</v>
      </c>
      <c r="G41" s="3">
        <f>G38+G39</f>
        <v>24.799999999999727</v>
      </c>
      <c r="H41" s="3">
        <f>H38+H39</f>
        <v>17</v>
      </c>
      <c r="I41" s="3">
        <f>G41/H41</f>
        <v>1.4588235294117486</v>
      </c>
      <c r="J41" s="3"/>
      <c r="K41" s="3"/>
    </row>
    <row r="42" spans="1:12" x14ac:dyDescent="0.15">
      <c r="F42" s="12" t="s">
        <v>38</v>
      </c>
    </row>
    <row r="43" spans="1:12" x14ac:dyDescent="0.15">
      <c r="F43" s="5"/>
      <c r="G43" s="5"/>
      <c r="H43" s="5"/>
      <c r="I43" s="5"/>
      <c r="J43" s="5"/>
      <c r="K43" s="5"/>
      <c r="L43" s="5"/>
    </row>
    <row r="68" spans="33:33" x14ac:dyDescent="0.15">
      <c r="AG68" s="14" t="s">
        <v>42</v>
      </c>
    </row>
  </sheetData>
  <pageMargins left="0.7" right="0.7" top="0.75" bottom="0.75" header="0.5" footer="0.5"/>
  <pageSetup paperSize="0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3" x14ac:dyDescent="0.15"/>
  <sheetData/>
  <pageMargins left="0.7" right="0.7" top="0.75" bottom="0.75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" x14ac:dyDescent="0.15"/>
  <sheetData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Johannesson</dc:creator>
  <cp:lastModifiedBy>Bo Johannesson</cp:lastModifiedBy>
  <dcterms:created xsi:type="dcterms:W3CDTF">2003-12-14T09:27:33Z</dcterms:created>
  <dcterms:modified xsi:type="dcterms:W3CDTF">2020-01-13T15:01:39Z</dcterms:modified>
</cp:coreProperties>
</file>